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4.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bar7s\OneDrive\Desktop\"/>
    </mc:Choice>
  </mc:AlternateContent>
  <xr:revisionPtr revIDLastSave="0" documentId="8_{3C04F2B5-3810-447B-8BED-1A6EDD3C6BAE}" xr6:coauthVersionLast="47" xr6:coauthVersionMax="47" xr10:uidLastSave="{00000000-0000-0000-0000-000000000000}"/>
  <workbookProtection workbookAlgorithmName="SHA-512" workbookHashValue="5uGfkhZBVzGyC5KRRD11lyv9b5zUCemHRx13gLe2G6PGWb3lP9qR/S+JttHzzYVSX7/9rZTbLfut/uVkKoH/Eg==" workbookSaltValue="baR1dx75DPRqUl+nrXATPA==" workbookSpinCount="100000" lockStructure="1"/>
  <bookViews>
    <workbookView xWindow="-120" yWindow="-120" windowWidth="29040" windowHeight="15720" tabRatio="890" activeTab="2" xr2:uid="{00000000-000D-0000-FFFF-FFFF00000000}"/>
  </bookViews>
  <sheets>
    <sheet name="Scoresheet" sheetId="40" r:id="rId1"/>
    <sheet name="Directions" sheetId="1" r:id="rId2"/>
    <sheet name="District Info" sheetId="2" r:id="rId3"/>
    <sheet name="Weighting" sheetId="27" r:id="rId4"/>
    <sheet name="Weighting Tab Tracker" sheetId="35" state="hidden" r:id="rId5"/>
    <sheet name="Full Data Table" sheetId="39" state="hidden" r:id="rId6"/>
    <sheet name="Report Tracker" sheetId="34" state="hidden" r:id="rId7"/>
    <sheet name="Eligible Teachers" sheetId="16" r:id="rId8"/>
    <sheet name="Service_ID_Lookup" sheetId="17" state="hidden" r:id="rId9"/>
    <sheet name="Eligible Campuses" sheetId="32" r:id="rId10"/>
    <sheet name="Campus List" sheetId="33" state="hidden" r:id="rId11"/>
    <sheet name="Teacher Observation" sheetId="7" r:id="rId12"/>
    <sheet name="SLOs" sheetId="30" r:id="rId13"/>
    <sheet name="Portfolio" sheetId="8" r:id="rId14"/>
    <sheet name="VAM" sheetId="31" r:id="rId15"/>
    <sheet name="PTPT Calc" sheetId="38" state="hidden" r:id="rId16"/>
    <sheet name="Pre-Test-Post-Test" sheetId="28" r:id="rId17"/>
    <sheet name="Stakeholder Engagement" sheetId="10" r:id="rId18"/>
    <sheet name="Spending" sheetId="11" r:id="rId19"/>
    <sheet name="District Support" sheetId="12" r:id="rId20"/>
    <sheet name="Drop Downs" sheetId="5" state="hidden" r:id="rId21"/>
  </sheets>
  <definedNames>
    <definedName name="_xlnm._FilterDatabase" localSheetId="20" hidden="1">'Drop Downs'!$E$1:$H$1</definedName>
    <definedName name="_xlnm._FilterDatabase" localSheetId="7" hidden="1">'Eligible Teachers'!#REF!</definedName>
    <definedName name="Slicer_District_Currently_Uses_Service_ID">#N/A</definedName>
    <definedName name="Slicer_Eligible_Teacher_Category">#N/A</definedName>
    <definedName name="Slicer_Grade_Level">#N/A</definedName>
    <definedName name="Slicer_Subject_Descriptio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2"/>
        <x14:slicerCache r:id="rId23"/>
        <x14:slicerCache r:id="rId24"/>
        <x14:slicerCache r:id="rId2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40" l="1"/>
  <c r="D106" i="34"/>
  <c r="D100" i="34"/>
  <c r="D95" i="34"/>
  <c r="O40" i="28"/>
  <c r="O30" i="28"/>
  <c r="O22" i="28"/>
  <c r="S74" i="27"/>
  <c r="S67" i="27"/>
  <c r="S60" i="27"/>
  <c r="S53" i="27"/>
  <c r="S46" i="27"/>
  <c r="S39" i="27"/>
  <c r="S32" i="27"/>
  <c r="S25" i="27"/>
  <c r="S18" i="27"/>
  <c r="S10" i="27"/>
  <c r="D47" i="34"/>
  <c r="D25" i="34"/>
  <c r="E68" i="34" l="1"/>
  <c r="E75" i="34"/>
  <c r="D81" i="34"/>
  <c r="X10" i="27"/>
  <c r="I108" i="34" s="1"/>
  <c r="X9" i="27"/>
  <c r="I96" i="34" s="1"/>
  <c r="D149" i="34"/>
  <c r="E149" i="34" s="1"/>
  <c r="D150" i="34"/>
  <c r="E150" i="34" s="1"/>
  <c r="D151" i="34"/>
  <c r="E151" i="34" s="1"/>
  <c r="D152" i="34"/>
  <c r="E152" i="34" s="1"/>
  <c r="D153" i="34"/>
  <c r="E153" i="34" s="1"/>
  <c r="D148" i="34"/>
  <c r="E148" i="34" s="1"/>
  <c r="D145" i="34"/>
  <c r="D137" i="34"/>
  <c r="D136" i="34"/>
  <c r="D107" i="34"/>
  <c r="D105" i="34"/>
  <c r="D104" i="34"/>
  <c r="D103" i="34"/>
  <c r="D101" i="34"/>
  <c r="D99" i="34"/>
  <c r="D98" i="34"/>
  <c r="D96" i="34"/>
  <c r="D93" i="34"/>
  <c r="P40" i="28"/>
  <c r="D102" i="34" s="1"/>
  <c r="E102" i="34" s="1"/>
  <c r="P30" i="28"/>
  <c r="D97" i="34" s="1"/>
  <c r="E97" i="34" s="1"/>
  <c r="P22" i="28"/>
  <c r="D94" i="34" s="1"/>
  <c r="E94" i="34" s="1"/>
  <c r="D92" i="34"/>
  <c r="D90" i="34"/>
  <c r="D60" i="34"/>
  <c r="E60" i="34" s="1"/>
  <c r="GB4" i="35"/>
  <c r="LD2" i="39" s="1"/>
  <c r="GC4" i="35"/>
  <c r="LE2" i="39" s="1"/>
  <c r="GA4" i="35"/>
  <c r="LC2" i="39" s="1"/>
  <c r="FY4" i="35"/>
  <c r="LA2" i="39" s="1"/>
  <c r="FZ4" i="35"/>
  <c r="LB2" i="39" s="1"/>
  <c r="FX4" i="35"/>
  <c r="KZ2" i="39" s="1"/>
  <c r="FK4" i="35"/>
  <c r="KM2" i="39" s="1"/>
  <c r="FL4" i="35"/>
  <c r="KN2" i="39" s="1"/>
  <c r="FJ4" i="35"/>
  <c r="KL2" i="39" s="1"/>
  <c r="FH4" i="35"/>
  <c r="KJ2" i="39" s="1"/>
  <c r="FI4" i="35"/>
  <c r="KK2" i="39" s="1"/>
  <c r="FG4" i="35"/>
  <c r="KI2" i="39" s="1"/>
  <c r="ET4" i="35"/>
  <c r="JV2" i="39" s="1"/>
  <c r="EU4" i="35"/>
  <c r="JW2" i="39" s="1"/>
  <c r="ES4" i="35"/>
  <c r="JU2" i="39" s="1"/>
  <c r="EQ4" i="35"/>
  <c r="JS2" i="39" s="1"/>
  <c r="ER4" i="35"/>
  <c r="JT2" i="39" s="1"/>
  <c r="EP4" i="35"/>
  <c r="JR2" i="39" s="1"/>
  <c r="EC4" i="35"/>
  <c r="JE2" i="39" s="1"/>
  <c r="ED4" i="35"/>
  <c r="JF2" i="39" s="1"/>
  <c r="EB4" i="35"/>
  <c r="JD2" i="39" s="1"/>
  <c r="DZ4" i="35"/>
  <c r="JB2" i="39" s="1"/>
  <c r="EA4" i="35"/>
  <c r="JC2" i="39" s="1"/>
  <c r="DY4" i="35"/>
  <c r="JA2" i="39" s="1"/>
  <c r="DL4" i="35"/>
  <c r="IN2" i="39" s="1"/>
  <c r="DM4" i="35"/>
  <c r="IO2" i="39" s="1"/>
  <c r="DK4" i="35"/>
  <c r="IM2" i="39" s="1"/>
  <c r="DI4" i="35"/>
  <c r="IK2" i="39" s="1"/>
  <c r="DJ4" i="35"/>
  <c r="IL2" i="39" s="1"/>
  <c r="DH4" i="35"/>
  <c r="IJ2" i="39" s="1"/>
  <c r="CU4" i="35"/>
  <c r="HW2" i="39" s="1"/>
  <c r="CV4" i="35"/>
  <c r="HX2" i="39" s="1"/>
  <c r="CT4" i="35"/>
  <c r="HV2" i="39" s="1"/>
  <c r="CR4" i="35"/>
  <c r="HT2" i="39" s="1"/>
  <c r="CS4" i="35"/>
  <c r="HU2" i="39" s="1"/>
  <c r="CQ4" i="35"/>
  <c r="HS2" i="39" s="1"/>
  <c r="CD4" i="35"/>
  <c r="HF2" i="39" s="1"/>
  <c r="CE4" i="35"/>
  <c r="HG2" i="39" s="1"/>
  <c r="CC4" i="35"/>
  <c r="HE2" i="39" s="1"/>
  <c r="CA4" i="35"/>
  <c r="HC2" i="39" s="1"/>
  <c r="CB4" i="35"/>
  <c r="HD2" i="39" s="1"/>
  <c r="BZ4" i="35"/>
  <c r="HB2" i="39" s="1"/>
  <c r="BM4" i="35"/>
  <c r="GO2" i="39" s="1"/>
  <c r="BN4" i="35"/>
  <c r="GP2" i="39" s="1"/>
  <c r="BL4" i="35"/>
  <c r="GN2" i="39" s="1"/>
  <c r="BJ4" i="35"/>
  <c r="GL2" i="39" s="1"/>
  <c r="BK4" i="35"/>
  <c r="GM2" i="39" s="1"/>
  <c r="BI4" i="35"/>
  <c r="GK2" i="39" s="1"/>
  <c r="AV4" i="35"/>
  <c r="FX2" i="39" s="1"/>
  <c r="AW4" i="35"/>
  <c r="FY2" i="39" s="1"/>
  <c r="AU4" i="35"/>
  <c r="FW2" i="39" s="1"/>
  <c r="AS4" i="35"/>
  <c r="FU2" i="39" s="1"/>
  <c r="AT4" i="35"/>
  <c r="FV2" i="39" s="1"/>
  <c r="AR4" i="35"/>
  <c r="FT2" i="39" s="1"/>
  <c r="AE4" i="35"/>
  <c r="FG2" i="39" s="1"/>
  <c r="AF4" i="35"/>
  <c r="FH2" i="39" s="1"/>
  <c r="AD4" i="35"/>
  <c r="FF2" i="39" s="1"/>
  <c r="AB4" i="35"/>
  <c r="FD2" i="39" s="1"/>
  <c r="AC4" i="35"/>
  <c r="FE2" i="39" s="1"/>
  <c r="AA4" i="35"/>
  <c r="FC2" i="39" s="1"/>
  <c r="E5" i="35" l="1"/>
  <c r="C6" i="35"/>
  <c r="C5" i="35"/>
  <c r="C23" i="38"/>
  <c r="M11" i="8"/>
  <c r="N11" i="8" s="1"/>
  <c r="D76" i="34" s="1"/>
  <c r="E76" i="34" s="1"/>
  <c r="C2" i="38"/>
  <c r="G2" i="38" s="1"/>
  <c r="D2" i="38"/>
  <c r="I2" i="38" s="1"/>
  <c r="C3" i="38"/>
  <c r="G3" i="38" s="1"/>
  <c r="D3" i="38"/>
  <c r="I3" i="38" s="1"/>
  <c r="C4" i="38"/>
  <c r="G4" i="38" s="1"/>
  <c r="D4" i="38"/>
  <c r="I4" i="38" s="1"/>
  <c r="C5" i="38"/>
  <c r="G5" i="38" s="1"/>
  <c r="D5" i="38"/>
  <c r="I5" i="38" s="1"/>
  <c r="C6" i="38"/>
  <c r="G6" i="38" s="1"/>
  <c r="D6" i="38"/>
  <c r="I6" i="38" s="1"/>
  <c r="C7" i="38"/>
  <c r="G7" i="38" s="1"/>
  <c r="D7" i="38"/>
  <c r="I7" i="38" s="1"/>
  <c r="C8" i="38"/>
  <c r="G8" i="38" s="1"/>
  <c r="D8" i="38"/>
  <c r="I8" i="38" s="1"/>
  <c r="C9" i="38"/>
  <c r="G9" i="38" s="1"/>
  <c r="D9" i="38"/>
  <c r="I9" i="38" s="1"/>
  <c r="C10" i="38"/>
  <c r="G10" i="38" s="1"/>
  <c r="D10" i="38"/>
  <c r="I10" i="38" s="1"/>
  <c r="C11" i="38"/>
  <c r="G11" i="38" s="1"/>
  <c r="D11" i="38"/>
  <c r="I11" i="38" s="1"/>
  <c r="B11" i="38"/>
  <c r="F11" i="38" s="1"/>
  <c r="B10" i="38"/>
  <c r="E10" i="38" s="1"/>
  <c r="B9" i="38"/>
  <c r="E9" i="38" s="1"/>
  <c r="B8" i="38"/>
  <c r="E8" i="38" s="1"/>
  <c r="B7" i="38"/>
  <c r="E7" i="38" s="1"/>
  <c r="B6" i="38"/>
  <c r="E6" i="38" s="1"/>
  <c r="B5" i="38"/>
  <c r="E5" i="38" s="1"/>
  <c r="B2" i="38"/>
  <c r="E2" i="38" s="1"/>
  <c r="B4" i="38"/>
  <c r="E4" i="38" s="1"/>
  <c r="B3" i="38"/>
  <c r="E3" i="38" s="1"/>
  <c r="O15" i="28"/>
  <c r="P15" i="28" s="1"/>
  <c r="D91" i="34" s="1"/>
  <c r="E91" i="34" s="1"/>
  <c r="B18" i="38" l="1"/>
  <c r="C22" i="38"/>
  <c r="C21" i="38"/>
  <c r="C20" i="38"/>
  <c r="C18" i="38"/>
  <c r="B22" i="38"/>
  <c r="B21" i="38"/>
  <c r="B20" i="38"/>
  <c r="B19" i="38"/>
  <c r="C19" i="38"/>
  <c r="C17" i="38"/>
  <c r="B17" i="38"/>
  <c r="C16" i="38"/>
  <c r="B16" i="38"/>
  <c r="B23" i="38"/>
  <c r="B15" i="38"/>
  <c r="C15" i="38"/>
  <c r="B14" i="38"/>
  <c r="C14" i="38"/>
  <c r="K9" i="38"/>
  <c r="M9" i="38" s="1"/>
  <c r="D21" i="38" s="1"/>
  <c r="K10" i="38"/>
  <c r="M10" i="38" s="1"/>
  <c r="D22" i="38" s="1"/>
  <c r="K7" i="38"/>
  <c r="M7" i="38" s="1"/>
  <c r="D19" i="38" s="1"/>
  <c r="F19" i="38" s="1"/>
  <c r="K6" i="38"/>
  <c r="M6" i="38" s="1"/>
  <c r="D18" i="38" s="1"/>
  <c r="F18" i="38" s="1"/>
  <c r="K8" i="38"/>
  <c r="M8" i="38" s="1"/>
  <c r="D20" i="38" s="1"/>
  <c r="K4" i="38"/>
  <c r="M4" i="38" s="1"/>
  <c r="D16" i="38" s="1"/>
  <c r="H16" i="38" s="1"/>
  <c r="B48" i="38" s="1"/>
  <c r="K2" i="38"/>
  <c r="M2" i="38" s="1"/>
  <c r="D14" i="38" s="1"/>
  <c r="F14" i="38" s="1"/>
  <c r="K5" i="38"/>
  <c r="M5" i="38" s="1"/>
  <c r="D17" i="38" s="1"/>
  <c r="H17" i="38" s="1"/>
  <c r="B49" i="38" s="1"/>
  <c r="E11" i="38"/>
  <c r="K11" i="38" s="1"/>
  <c r="M11" i="38" s="1"/>
  <c r="D23" i="38" s="1"/>
  <c r="K3" i="38"/>
  <c r="M3" i="38" s="1"/>
  <c r="D15" i="38" s="1"/>
  <c r="F8" i="38"/>
  <c r="F4" i="38"/>
  <c r="F3" i="38"/>
  <c r="H8" i="38"/>
  <c r="J10" i="38"/>
  <c r="J8" i="38"/>
  <c r="J7" i="38"/>
  <c r="F2" i="38"/>
  <c r="H7" i="38"/>
  <c r="J9" i="38"/>
  <c r="F7" i="38"/>
  <c r="H6" i="38"/>
  <c r="F10" i="38"/>
  <c r="F6" i="38"/>
  <c r="H2" i="38"/>
  <c r="H4" i="38"/>
  <c r="J6" i="38"/>
  <c r="H11" i="38"/>
  <c r="H3" i="38"/>
  <c r="J5" i="38"/>
  <c r="F9" i="38"/>
  <c r="F5" i="38"/>
  <c r="H10" i="38"/>
  <c r="J2" i="38"/>
  <c r="J4" i="38"/>
  <c r="H5" i="38"/>
  <c r="H9" i="38"/>
  <c r="J11" i="38"/>
  <c r="J3" i="38"/>
  <c r="F15" i="38" l="1"/>
  <c r="F23" i="38"/>
  <c r="F21" i="38"/>
  <c r="H20" i="38"/>
  <c r="B52" i="38" s="1"/>
  <c r="H22" i="38"/>
  <c r="B54" i="38" s="1"/>
  <c r="H14" i="38"/>
  <c r="B46" i="38" s="1"/>
  <c r="H18" i="38"/>
  <c r="B50" i="38" s="1"/>
  <c r="F17" i="38"/>
  <c r="F22" i="38"/>
  <c r="H15" i="38"/>
  <c r="B47" i="38" s="1"/>
  <c r="F16" i="38"/>
  <c r="F20" i="38"/>
  <c r="H23" i="38"/>
  <c r="B55" i="38" s="1"/>
  <c r="H21" i="38"/>
  <c r="B53" i="38" s="1"/>
  <c r="H19" i="38"/>
  <c r="B51" i="38" s="1"/>
  <c r="L16" i="38"/>
  <c r="L17" i="38"/>
  <c r="L14" i="38"/>
  <c r="L15" i="38"/>
  <c r="L11" i="38"/>
  <c r="N11" i="38" s="1"/>
  <c r="E23" i="38" s="1"/>
  <c r="L5" i="38"/>
  <c r="N5" i="38" s="1"/>
  <c r="E17" i="38" s="1"/>
  <c r="L6" i="38"/>
  <c r="N6" i="38" s="1"/>
  <c r="E18" i="38" s="1"/>
  <c r="L9" i="38"/>
  <c r="N9" i="38" s="1"/>
  <c r="E21" i="38" s="1"/>
  <c r="L10" i="38"/>
  <c r="N10" i="38" s="1"/>
  <c r="E22" i="38" s="1"/>
  <c r="L7" i="38"/>
  <c r="N7" i="38" s="1"/>
  <c r="E19" i="38" s="1"/>
  <c r="L4" i="38"/>
  <c r="N4" i="38" s="1"/>
  <c r="E16" i="38" s="1"/>
  <c r="L8" i="38"/>
  <c r="N8" i="38" s="1"/>
  <c r="E20" i="38" s="1"/>
  <c r="L2" i="38"/>
  <c r="N2" i="38" s="1"/>
  <c r="E14" i="38" s="1"/>
  <c r="L3" i="38"/>
  <c r="N3" i="38" s="1"/>
  <c r="E15" i="38" s="1"/>
  <c r="I14" i="38" l="1"/>
  <c r="B56" i="38" s="1"/>
  <c r="G14" i="38"/>
  <c r="I20" i="38"/>
  <c r="B62" i="38" s="1"/>
  <c r="G20" i="38"/>
  <c r="G16" i="38"/>
  <c r="I16" i="38"/>
  <c r="B58" i="38" s="1"/>
  <c r="I18" i="38"/>
  <c r="B60" i="38" s="1"/>
  <c r="G18" i="38"/>
  <c r="I22" i="38"/>
  <c r="B64" i="38" s="1"/>
  <c r="G22" i="38"/>
  <c r="I15" i="38"/>
  <c r="B57" i="38" s="1"/>
  <c r="G15" i="38"/>
  <c r="I19" i="38"/>
  <c r="B61" i="38" s="1"/>
  <c r="G19" i="38"/>
  <c r="G21" i="38"/>
  <c r="I21" i="38"/>
  <c r="B63" i="38" s="1"/>
  <c r="I17" i="38"/>
  <c r="B59" i="38" s="1"/>
  <c r="G17" i="38"/>
  <c r="G23" i="38"/>
  <c r="I23" i="38"/>
  <c r="B65" i="38" s="1"/>
  <c r="M14" i="38"/>
  <c r="Q2" i="38" s="1"/>
  <c r="M15" i="38"/>
  <c r="Q3" i="38" s="1"/>
  <c r="M17" i="38"/>
  <c r="Q5" i="38" s="1"/>
  <c r="M16" i="38"/>
  <c r="Q4" i="38" s="1"/>
  <c r="AJ5" i="38" l="1"/>
  <c r="AM5" i="38" s="1"/>
  <c r="AJ69" i="38"/>
  <c r="AM69" i="38" s="1"/>
  <c r="AJ75" i="38"/>
  <c r="AM75" i="38" s="1"/>
  <c r="AJ62" i="38"/>
  <c r="AM62" i="38" s="1"/>
  <c r="AJ15" i="38"/>
  <c r="AM15" i="38" s="1"/>
  <c r="AJ79" i="38"/>
  <c r="AM79" i="38" s="1"/>
  <c r="AJ20" i="38"/>
  <c r="AM20" i="38" s="1"/>
  <c r="AJ40" i="38"/>
  <c r="AM40" i="38" s="1"/>
  <c r="AJ2" i="38"/>
  <c r="AM2" i="38" s="1"/>
  <c r="AJ49" i="38"/>
  <c r="AM49" i="38" s="1"/>
  <c r="AJ82" i="38"/>
  <c r="AM82" i="38" s="1"/>
  <c r="AJ74" i="38"/>
  <c r="AM74" i="38" s="1"/>
  <c r="AJ63" i="38"/>
  <c r="AM63" i="38" s="1"/>
  <c r="AJ71" i="38"/>
  <c r="AM71" i="38" s="1"/>
  <c r="AJ41" i="38"/>
  <c r="AM41" i="38" s="1"/>
  <c r="AJ13" i="38"/>
  <c r="AM13" i="38" s="1"/>
  <c r="AJ77" i="38"/>
  <c r="AM77" i="38" s="1"/>
  <c r="AJ6" i="38"/>
  <c r="AM6" i="38" s="1"/>
  <c r="AJ70" i="38"/>
  <c r="AM70" i="38" s="1"/>
  <c r="AJ23" i="38"/>
  <c r="AM23" i="38" s="1"/>
  <c r="AJ87" i="38"/>
  <c r="AM87" i="38" s="1"/>
  <c r="AJ36" i="38"/>
  <c r="AM36" i="38" s="1"/>
  <c r="AJ48" i="38"/>
  <c r="AM48" i="38" s="1"/>
  <c r="AJ27" i="38"/>
  <c r="AM27" i="38" s="1"/>
  <c r="AJ57" i="38"/>
  <c r="AM57" i="38" s="1"/>
  <c r="AJ11" i="38"/>
  <c r="AM11" i="38" s="1"/>
  <c r="AJ45" i="38"/>
  <c r="AM45" i="38" s="1"/>
  <c r="AJ44" i="38"/>
  <c r="AM44" i="38" s="1"/>
  <c r="AJ80" i="38"/>
  <c r="AM80" i="38" s="1"/>
  <c r="AJ53" i="38"/>
  <c r="AM53" i="38" s="1"/>
  <c r="AJ51" i="38"/>
  <c r="AM51" i="38" s="1"/>
  <c r="AJ18" i="38"/>
  <c r="AM18" i="38" s="1"/>
  <c r="AJ43" i="38"/>
  <c r="AM43" i="38" s="1"/>
  <c r="AJ32" i="38"/>
  <c r="AM32" i="38" s="1"/>
  <c r="AJ21" i="38"/>
  <c r="AM21" i="38" s="1"/>
  <c r="AJ85" i="38"/>
  <c r="AM85" i="38" s="1"/>
  <c r="AJ14" i="38"/>
  <c r="AM14" i="38" s="1"/>
  <c r="AJ78" i="38"/>
  <c r="AM78" i="38" s="1"/>
  <c r="AJ31" i="38"/>
  <c r="AM31" i="38" s="1"/>
  <c r="AJ10" i="38"/>
  <c r="AM10" i="38" s="1"/>
  <c r="AJ52" i="38"/>
  <c r="AM52" i="38" s="1"/>
  <c r="AJ56" i="38"/>
  <c r="AM56" i="38" s="1"/>
  <c r="AJ59" i="38"/>
  <c r="AM59" i="38" s="1"/>
  <c r="AJ65" i="38"/>
  <c r="AM65" i="38" s="1"/>
  <c r="AJ35" i="38"/>
  <c r="AM35" i="38" s="1"/>
  <c r="AJ19" i="38"/>
  <c r="AM19" i="38" s="1"/>
  <c r="AJ89" i="38"/>
  <c r="AM89" i="38" s="1"/>
  <c r="AJ68" i="38"/>
  <c r="AM68" i="38" s="1"/>
  <c r="AJ33" i="38"/>
  <c r="AM33" i="38" s="1"/>
  <c r="AJ61" i="38"/>
  <c r="AM61" i="38" s="1"/>
  <c r="AJ83" i="38"/>
  <c r="AM83" i="38" s="1"/>
  <c r="AJ76" i="38"/>
  <c r="AM76" i="38" s="1"/>
  <c r="AJ29" i="38"/>
  <c r="AM29" i="38" s="1"/>
  <c r="AJ26" i="38"/>
  <c r="AM26" i="38" s="1"/>
  <c r="AJ22" i="38"/>
  <c r="AM22" i="38" s="1"/>
  <c r="AJ86" i="38"/>
  <c r="AM86" i="38" s="1"/>
  <c r="AJ39" i="38"/>
  <c r="AM39" i="38" s="1"/>
  <c r="AJ34" i="38"/>
  <c r="AM34" i="38" s="1"/>
  <c r="AJ84" i="38"/>
  <c r="AM84" i="38" s="1"/>
  <c r="AJ64" i="38"/>
  <c r="AM64" i="38" s="1"/>
  <c r="AJ9" i="38"/>
  <c r="AM9" i="38" s="1"/>
  <c r="AJ73" i="38"/>
  <c r="AM73" i="38" s="1"/>
  <c r="AJ67" i="38"/>
  <c r="AM67" i="38" s="1"/>
  <c r="AJ55" i="38"/>
  <c r="AM55" i="38" s="1"/>
  <c r="AJ25" i="38"/>
  <c r="AM25" i="38" s="1"/>
  <c r="AJ46" i="38"/>
  <c r="AM46" i="38" s="1"/>
  <c r="AJ88" i="38"/>
  <c r="AM88" i="38" s="1"/>
  <c r="AJ42" i="38"/>
  <c r="AM42" i="38" s="1"/>
  <c r="AJ37" i="38"/>
  <c r="AM37" i="38" s="1"/>
  <c r="AJ50" i="38"/>
  <c r="AM50" i="38" s="1"/>
  <c r="AJ30" i="38"/>
  <c r="AM30" i="38" s="1"/>
  <c r="AJ12" i="38"/>
  <c r="AM12" i="38" s="1"/>
  <c r="AJ47" i="38"/>
  <c r="AM47" i="38" s="1"/>
  <c r="AJ66" i="38"/>
  <c r="AM66" i="38" s="1"/>
  <c r="AJ8" i="38"/>
  <c r="AM8" i="38" s="1"/>
  <c r="AJ72" i="38"/>
  <c r="AM72" i="38" s="1"/>
  <c r="AJ17" i="38"/>
  <c r="AM17" i="38" s="1"/>
  <c r="AJ81" i="38"/>
  <c r="AM81" i="38" s="1"/>
  <c r="AJ4" i="38"/>
  <c r="AM4" i="38" s="1"/>
  <c r="AJ38" i="38"/>
  <c r="AM38" i="38" s="1"/>
  <c r="AJ16" i="38"/>
  <c r="AM16" i="38" s="1"/>
  <c r="AJ28" i="38"/>
  <c r="AM28" i="38" s="1"/>
  <c r="AJ3" i="38"/>
  <c r="AM3" i="38" s="1"/>
  <c r="AJ24" i="38"/>
  <c r="AM24" i="38" s="1"/>
  <c r="AJ60" i="38"/>
  <c r="AM60" i="38" s="1"/>
  <c r="AJ7" i="38"/>
  <c r="AM7" i="38" s="1"/>
  <c r="AJ58" i="38"/>
  <c r="AM58" i="38" s="1"/>
  <c r="AJ54" i="38"/>
  <c r="AM54" i="38" s="1"/>
  <c r="X7" i="27"/>
  <c r="X8" i="27"/>
  <c r="D112" i="34" l="1"/>
  <c r="E112" i="34" s="1"/>
  <c r="D111" i="34"/>
  <c r="E56" i="34"/>
  <c r="E57" i="34"/>
  <c r="E58" i="34"/>
  <c r="E55" i="34"/>
  <c r="E52" i="34"/>
  <c r="E53" i="34"/>
  <c r="E54" i="34"/>
  <c r="E51" i="34"/>
  <c r="AO2" i="38" a="1"/>
  <c r="AR2" i="38" a="1"/>
  <c r="AQ2" i="38" a="1"/>
  <c r="AP2" i="38" a="1"/>
  <c r="AP2" i="38" l="1"/>
  <c r="E20" i="28" s="1"/>
  <c r="D87" i="34" s="1"/>
  <c r="E87" i="34" s="1"/>
  <c r="AQ2" i="38"/>
  <c r="E29" i="28" s="1"/>
  <c r="D88" i="34" s="1"/>
  <c r="E88" i="34" s="1"/>
  <c r="AO2" i="38"/>
  <c r="E13" i="28" s="1"/>
  <c r="D86" i="34" s="1"/>
  <c r="E86" i="34" s="1"/>
  <c r="AR2" i="38"/>
  <c r="E39" i="28" s="1"/>
  <c r="D89" i="34" s="1"/>
  <c r="E89" i="34" s="1"/>
  <c r="I109" i="34" l="1"/>
  <c r="I111" i="34" s="1"/>
  <c r="D147" i="34"/>
  <c r="E147" i="34" s="1"/>
  <c r="D146" i="34"/>
  <c r="E146" i="34" s="1"/>
  <c r="E145" i="34"/>
  <c r="D139" i="34"/>
  <c r="E139" i="34" s="1"/>
  <c r="D140" i="34"/>
  <c r="E140" i="34" s="1"/>
  <c r="D141" i="34"/>
  <c r="E141" i="34" s="1"/>
  <c r="D142" i="34"/>
  <c r="E142" i="34" s="1"/>
  <c r="D143" i="34"/>
  <c r="E143" i="34" s="1"/>
  <c r="D144" i="34"/>
  <c r="E144" i="34" s="1"/>
  <c r="D138" i="34"/>
  <c r="E138" i="34" s="1"/>
  <c r="J149" i="34"/>
  <c r="I149" i="34"/>
  <c r="E137" i="34"/>
  <c r="E136" i="34"/>
  <c r="D133" i="34"/>
  <c r="E133" i="34" s="1"/>
  <c r="D134" i="34"/>
  <c r="E134" i="34" s="1"/>
  <c r="D135" i="34"/>
  <c r="E135" i="34" s="1"/>
  <c r="D132" i="34"/>
  <c r="E132" i="34" s="1"/>
  <c r="D130" i="34"/>
  <c r="E130" i="34" s="1"/>
  <c r="D131" i="34"/>
  <c r="E131" i="34" s="1"/>
  <c r="D129" i="34"/>
  <c r="E129" i="34" s="1"/>
  <c r="D128" i="34"/>
  <c r="E128" i="34" s="1"/>
  <c r="D127" i="34"/>
  <c r="E127" i="34" s="1"/>
  <c r="D126" i="34"/>
  <c r="E126" i="34" s="1"/>
  <c r="D125" i="34"/>
  <c r="E125" i="34" s="1"/>
  <c r="D124" i="34"/>
  <c r="E124" i="34" s="1"/>
  <c r="D123" i="34"/>
  <c r="E123" i="34" s="1"/>
  <c r="D121" i="34"/>
  <c r="E121" i="34" s="1"/>
  <c r="D122" i="34"/>
  <c r="E122" i="34" s="1"/>
  <c r="D120" i="34"/>
  <c r="E120" i="34" s="1"/>
  <c r="D119" i="34"/>
  <c r="E119" i="34" s="1"/>
  <c r="D118" i="34"/>
  <c r="E118" i="34" s="1"/>
  <c r="D116" i="34"/>
  <c r="E116" i="34" s="1"/>
  <c r="D115" i="34"/>
  <c r="E115" i="34" s="1"/>
  <c r="D114" i="34"/>
  <c r="E114" i="34" s="1"/>
  <c r="D113" i="34"/>
  <c r="E113" i="34" s="1"/>
  <c r="E111" i="34"/>
  <c r="D108" i="34"/>
  <c r="E108" i="34" s="1"/>
  <c r="E106" i="34"/>
  <c r="E107" i="34"/>
  <c r="E105" i="34"/>
  <c r="E100" i="34"/>
  <c r="E101" i="34"/>
  <c r="E103" i="34"/>
  <c r="E104" i="34"/>
  <c r="E99" i="34"/>
  <c r="E95" i="34"/>
  <c r="E96" i="34"/>
  <c r="E98" i="34"/>
  <c r="E92" i="34"/>
  <c r="E93" i="34"/>
  <c r="E90" i="34"/>
  <c r="I100" i="34"/>
  <c r="D84" i="34"/>
  <c r="D85" i="34" s="1"/>
  <c r="E81" i="34"/>
  <c r="D82" i="34"/>
  <c r="E82" i="34" s="1"/>
  <c r="D83" i="34"/>
  <c r="E83" i="34" s="1"/>
  <c r="D80" i="34"/>
  <c r="E80" i="34" s="1"/>
  <c r="D77" i="34"/>
  <c r="E77" i="34" s="1"/>
  <c r="D72" i="34"/>
  <c r="E72" i="34" s="1"/>
  <c r="D73" i="34"/>
  <c r="E73" i="34" s="1"/>
  <c r="D74" i="34"/>
  <c r="E74" i="34" s="1"/>
  <c r="D75" i="34"/>
  <c r="D78" i="34"/>
  <c r="E78" i="34" s="1"/>
  <c r="D79" i="34"/>
  <c r="E79" i="34" s="1"/>
  <c r="D71" i="34"/>
  <c r="E71" i="34" s="1"/>
  <c r="D64" i="34"/>
  <c r="E64" i="34" s="1"/>
  <c r="D65" i="34"/>
  <c r="E65" i="34" s="1"/>
  <c r="D66" i="34"/>
  <c r="E66" i="34" s="1"/>
  <c r="D67" i="34"/>
  <c r="E67" i="34" s="1"/>
  <c r="D68" i="34"/>
  <c r="D69" i="34"/>
  <c r="E69" i="34" s="1"/>
  <c r="D70" i="34"/>
  <c r="E70" i="34" s="1"/>
  <c r="D62" i="34"/>
  <c r="E62" i="34" s="1"/>
  <c r="D63" i="34"/>
  <c r="E63" i="34" s="1"/>
  <c r="D61" i="34"/>
  <c r="E61" i="34" s="1"/>
  <c r="D32" i="34"/>
  <c r="E32" i="34" s="1"/>
  <c r="D28" i="34"/>
  <c r="E28" i="34" s="1"/>
  <c r="D59" i="34"/>
  <c r="E59" i="34" s="1"/>
  <c r="D56" i="34"/>
  <c r="D57" i="34"/>
  <c r="D58" i="34"/>
  <c r="D55" i="34"/>
  <c r="D52" i="34"/>
  <c r="D53" i="34"/>
  <c r="D54" i="34"/>
  <c r="D51" i="34"/>
  <c r="D50" i="34"/>
  <c r="E50" i="34" s="1"/>
  <c r="D49" i="34"/>
  <c r="E49" i="34" s="1"/>
  <c r="E47" i="34"/>
  <c r="D48" i="34"/>
  <c r="E48" i="34" s="1"/>
  <c r="D46" i="34"/>
  <c r="E46" i="34" s="1"/>
  <c r="D45" i="34"/>
  <c r="E45" i="34" s="1"/>
  <c r="D42" i="34"/>
  <c r="E42" i="34" s="1"/>
  <c r="D43" i="34"/>
  <c r="E43" i="34" s="1"/>
  <c r="D41" i="34"/>
  <c r="E41" i="34" s="1"/>
  <c r="D39" i="34"/>
  <c r="E39" i="34" s="1"/>
  <c r="D40" i="34"/>
  <c r="E40" i="34" s="1"/>
  <c r="D38" i="34"/>
  <c r="E38" i="34" s="1"/>
  <c r="D36" i="34"/>
  <c r="E36" i="34" s="1"/>
  <c r="D37" i="34"/>
  <c r="E37" i="34" s="1"/>
  <c r="D35" i="34"/>
  <c r="E35" i="34" s="1"/>
  <c r="D34" i="34"/>
  <c r="I28" i="34" s="1"/>
  <c r="D33" i="34"/>
  <c r="E33" i="34" s="1"/>
  <c r="D31" i="34"/>
  <c r="E31" i="34" s="1"/>
  <c r="D30" i="34"/>
  <c r="E30" i="34" s="1"/>
  <c r="D29" i="34"/>
  <c r="E29" i="34" s="1"/>
  <c r="D27" i="34"/>
  <c r="E27" i="34" s="1"/>
  <c r="D26" i="34"/>
  <c r="E26" i="34" s="1"/>
  <c r="E25" i="34"/>
  <c r="D24" i="34"/>
  <c r="E24" i="34" s="1"/>
  <c r="J152" i="34" l="1"/>
  <c r="I151" i="34"/>
  <c r="I152" i="34"/>
  <c r="H152" i="34"/>
  <c r="E84" i="34"/>
  <c r="E85" i="34"/>
  <c r="L26" i="34"/>
  <c r="J151" i="34"/>
  <c r="H162" i="34"/>
  <c r="I162" i="34" s="1"/>
  <c r="O13" i="34" s="1"/>
  <c r="K26" i="34"/>
  <c r="E34" i="34"/>
  <c r="J26" i="34"/>
  <c r="I26" i="34"/>
  <c r="H26" i="34"/>
  <c r="J23" i="34"/>
  <c r="H28" i="34"/>
  <c r="I23" i="34"/>
  <c r="H23" i="34"/>
  <c r="L23" i="34"/>
  <c r="K23" i="34"/>
  <c r="K151" i="34" l="1"/>
  <c r="M25" i="34"/>
  <c r="J35" i="34" s="1"/>
  <c r="K152" i="34"/>
  <c r="I31" i="34"/>
  <c r="H31" i="34"/>
  <c r="M26" i="34"/>
  <c r="L152" i="34" l="1"/>
  <c r="O12" i="34" s="1"/>
  <c r="J31" i="34"/>
  <c r="J58" i="35"/>
  <c r="FS4" i="35" s="1"/>
  <c r="KU2" i="39" s="1"/>
  <c r="I58" i="35"/>
  <c r="FR4" i="35" s="1"/>
  <c r="KT2" i="39" s="1"/>
  <c r="H58" i="35"/>
  <c r="FQ4" i="35" s="1"/>
  <c r="KS2" i="39" s="1"/>
  <c r="J52" i="35"/>
  <c r="FB4" i="35" s="1"/>
  <c r="KD2" i="39" s="1"/>
  <c r="I52" i="35"/>
  <c r="FA4" i="35" s="1"/>
  <c r="KC2" i="39" s="1"/>
  <c r="H52" i="35"/>
  <c r="EZ4" i="35" s="1"/>
  <c r="KB2" i="39" s="1"/>
  <c r="J46" i="35"/>
  <c r="EK4" i="35" s="1"/>
  <c r="JM2" i="39" s="1"/>
  <c r="I46" i="35"/>
  <c r="EJ4" i="35" s="1"/>
  <c r="JL2" i="39" s="1"/>
  <c r="H46" i="35"/>
  <c r="EI4" i="35" s="1"/>
  <c r="JK2" i="39" s="1"/>
  <c r="J40" i="35"/>
  <c r="DT4" i="35" s="1"/>
  <c r="IV2" i="39" s="1"/>
  <c r="I40" i="35"/>
  <c r="DS4" i="35" s="1"/>
  <c r="IU2" i="39" s="1"/>
  <c r="H40" i="35"/>
  <c r="DR4" i="35" s="1"/>
  <c r="IT2" i="39" s="1"/>
  <c r="J34" i="35"/>
  <c r="DC4" i="35" s="1"/>
  <c r="IE2" i="39" s="1"/>
  <c r="I34" i="35"/>
  <c r="DB4" i="35" s="1"/>
  <c r="ID2" i="39" s="1"/>
  <c r="H34" i="35"/>
  <c r="DA4" i="35" s="1"/>
  <c r="IC2" i="39" s="1"/>
  <c r="J28" i="35"/>
  <c r="CL4" i="35" s="1"/>
  <c r="HN2" i="39" s="1"/>
  <c r="I28" i="35"/>
  <c r="CK4" i="35" s="1"/>
  <c r="HM2" i="39" s="1"/>
  <c r="H28" i="35"/>
  <c r="CJ4" i="35" s="1"/>
  <c r="HL2" i="39" s="1"/>
  <c r="J22" i="35"/>
  <c r="BU4" i="35" s="1"/>
  <c r="GW2" i="39" s="1"/>
  <c r="I22" i="35"/>
  <c r="BT4" i="35" s="1"/>
  <c r="GV2" i="39" s="1"/>
  <c r="H22" i="35"/>
  <c r="BS4" i="35" s="1"/>
  <c r="GU2" i="39" s="1"/>
  <c r="J16" i="35"/>
  <c r="BD4" i="35" s="1"/>
  <c r="GF2" i="39" s="1"/>
  <c r="I16" i="35"/>
  <c r="BC4" i="35" s="1"/>
  <c r="GE2" i="39" s="1"/>
  <c r="H16" i="35"/>
  <c r="BB4" i="35" s="1"/>
  <c r="GD2" i="39" s="1"/>
  <c r="J10" i="35"/>
  <c r="AM4" i="35" s="1"/>
  <c r="FO2" i="39" s="1"/>
  <c r="I10" i="35"/>
  <c r="AL4" i="35" s="1"/>
  <c r="FN2" i="39" s="1"/>
  <c r="H10" i="35"/>
  <c r="AK4" i="35" s="1"/>
  <c r="FM2" i="39" s="1"/>
  <c r="J4" i="35"/>
  <c r="V4" i="35" s="1"/>
  <c r="EX2" i="39" s="1"/>
  <c r="I4" i="35"/>
  <c r="U4" i="35" s="1"/>
  <c r="EW2" i="39" s="1"/>
  <c r="H4" i="35"/>
  <c r="T4" i="35" s="1"/>
  <c r="EV2" i="39" s="1"/>
  <c r="E4" i="35"/>
  <c r="P4" i="35" s="1"/>
  <c r="AH4" i="35" s="1"/>
  <c r="FJ2" i="39" s="1"/>
  <c r="R4" i="35"/>
  <c r="AJ4" i="35" s="1"/>
  <c r="FL2" i="39" s="1"/>
  <c r="E9" i="35"/>
  <c r="O10" i="35" s="1"/>
  <c r="AX4" i="35" s="1"/>
  <c r="FZ2" i="39" s="1"/>
  <c r="E10" i="35"/>
  <c r="P10" i="35" s="1"/>
  <c r="AY4" i="35" s="1"/>
  <c r="GA2" i="39" s="1"/>
  <c r="E11" i="35"/>
  <c r="R10" i="35" s="1"/>
  <c r="BA4" i="35" s="1"/>
  <c r="GC2" i="39" s="1"/>
  <c r="E15" i="35"/>
  <c r="O16" i="35" s="1"/>
  <c r="BO4" i="35" s="1"/>
  <c r="GQ2" i="39" s="1"/>
  <c r="E16" i="35"/>
  <c r="P16" i="35" s="1"/>
  <c r="BP4" i="35" s="1"/>
  <c r="GR2" i="39" s="1"/>
  <c r="E17" i="35"/>
  <c r="R16" i="35" s="1"/>
  <c r="BR4" i="35" s="1"/>
  <c r="GT2" i="39" s="1"/>
  <c r="E21" i="35"/>
  <c r="O22" i="35" s="1"/>
  <c r="CF4" i="35" s="1"/>
  <c r="HH2" i="39" s="1"/>
  <c r="E22" i="35"/>
  <c r="P22" i="35" s="1"/>
  <c r="CG4" i="35" s="1"/>
  <c r="HI2" i="39" s="1"/>
  <c r="E23" i="35"/>
  <c r="Q22" i="35" s="1"/>
  <c r="CH4" i="35" s="1"/>
  <c r="HJ2" i="39" s="1"/>
  <c r="E27" i="35"/>
  <c r="O28" i="35" s="1"/>
  <c r="CW4" i="35" s="1"/>
  <c r="HY2" i="39" s="1"/>
  <c r="E28" i="35"/>
  <c r="P28" i="35" s="1"/>
  <c r="CX4" i="35" s="1"/>
  <c r="HZ2" i="39" s="1"/>
  <c r="E29" i="35"/>
  <c r="R28" i="35" s="1"/>
  <c r="CZ4" i="35" s="1"/>
  <c r="IB2" i="39" s="1"/>
  <c r="E33" i="35"/>
  <c r="O34" i="35" s="1"/>
  <c r="DN4" i="35" s="1"/>
  <c r="IP2" i="39" s="1"/>
  <c r="E34" i="35"/>
  <c r="P34" i="35" s="1"/>
  <c r="DO4" i="35" s="1"/>
  <c r="IQ2" i="39" s="1"/>
  <c r="E35" i="35"/>
  <c r="R34" i="35" s="1"/>
  <c r="DQ4" i="35" s="1"/>
  <c r="IS2" i="39" s="1"/>
  <c r="E39" i="35"/>
  <c r="O40" i="35" s="1"/>
  <c r="EE4" i="35" s="1"/>
  <c r="JG2" i="39" s="1"/>
  <c r="E40" i="35"/>
  <c r="P40" i="35" s="1"/>
  <c r="EF4" i="35" s="1"/>
  <c r="JH2" i="39" s="1"/>
  <c r="E41" i="35"/>
  <c r="R40" i="35" s="1"/>
  <c r="EH4" i="35" s="1"/>
  <c r="JJ2" i="39" s="1"/>
  <c r="E45" i="35"/>
  <c r="O46" i="35" s="1"/>
  <c r="EV4" i="35" s="1"/>
  <c r="JX2" i="39" s="1"/>
  <c r="E46" i="35"/>
  <c r="P46" i="35" s="1"/>
  <c r="EW4" i="35" s="1"/>
  <c r="JY2" i="39" s="1"/>
  <c r="E47" i="35"/>
  <c r="R46" i="35" s="1"/>
  <c r="EY4" i="35" s="1"/>
  <c r="KA2" i="39" s="1"/>
  <c r="E51" i="35"/>
  <c r="O52" i="35" s="1"/>
  <c r="FM4" i="35" s="1"/>
  <c r="KO2" i="39" s="1"/>
  <c r="E52" i="35"/>
  <c r="P52" i="35" s="1"/>
  <c r="FN4" i="35" s="1"/>
  <c r="KP2" i="39" s="1"/>
  <c r="E53" i="35"/>
  <c r="R52" i="35" s="1"/>
  <c r="FP4" i="35" s="1"/>
  <c r="KR2" i="39" s="1"/>
  <c r="E57" i="35"/>
  <c r="O58" i="35" s="1"/>
  <c r="GD4" i="35" s="1"/>
  <c r="LF2" i="39" s="1"/>
  <c r="E58" i="35"/>
  <c r="P58" i="35" s="1"/>
  <c r="GE4" i="35" s="1"/>
  <c r="LG2" i="39" s="1"/>
  <c r="E59" i="35"/>
  <c r="R58" i="35" s="1"/>
  <c r="GG4" i="35" s="1"/>
  <c r="LI2" i="39" s="1"/>
  <c r="E3" i="35"/>
  <c r="O4" i="35" s="1"/>
  <c r="AG4" i="35" s="1"/>
  <c r="FI2" i="39" s="1"/>
  <c r="C4" i="35"/>
  <c r="L4" i="35" s="1"/>
  <c r="X4" i="35" s="1"/>
  <c r="EZ2" i="39" s="1"/>
  <c r="M4" i="35"/>
  <c r="Y4" i="35" s="1"/>
  <c r="FA2" i="39" s="1"/>
  <c r="N4" i="35"/>
  <c r="Z4" i="35" s="1"/>
  <c r="FB2" i="39" s="1"/>
  <c r="C9" i="35"/>
  <c r="K10" i="35" s="1"/>
  <c r="AN4" i="35" s="1"/>
  <c r="FP2" i="39" s="1"/>
  <c r="C10" i="35"/>
  <c r="L10" i="35" s="1"/>
  <c r="AO4" i="35" s="1"/>
  <c r="FQ2" i="39" s="1"/>
  <c r="C11" i="35"/>
  <c r="M10" i="35" s="1"/>
  <c r="AP4" i="35" s="1"/>
  <c r="FR2" i="39" s="1"/>
  <c r="C12" i="35"/>
  <c r="N10" i="35" s="1"/>
  <c r="AQ4" i="35" s="1"/>
  <c r="FS2" i="39" s="1"/>
  <c r="C15" i="35"/>
  <c r="K16" i="35" s="1"/>
  <c r="BE4" i="35" s="1"/>
  <c r="GG2" i="39" s="1"/>
  <c r="C16" i="35"/>
  <c r="L16" i="35" s="1"/>
  <c r="BF4" i="35" s="1"/>
  <c r="GH2" i="39" s="1"/>
  <c r="C17" i="35"/>
  <c r="M16" i="35" s="1"/>
  <c r="BG4" i="35" s="1"/>
  <c r="GI2" i="39" s="1"/>
  <c r="C18" i="35"/>
  <c r="N16" i="35" s="1"/>
  <c r="BH4" i="35" s="1"/>
  <c r="GJ2" i="39" s="1"/>
  <c r="C21" i="35"/>
  <c r="K22" i="35" s="1"/>
  <c r="BV4" i="35" s="1"/>
  <c r="GX2" i="39" s="1"/>
  <c r="C22" i="35"/>
  <c r="L22" i="35" s="1"/>
  <c r="BW4" i="35" s="1"/>
  <c r="GY2" i="39" s="1"/>
  <c r="C23" i="35"/>
  <c r="M22" i="35" s="1"/>
  <c r="BX4" i="35" s="1"/>
  <c r="GZ2" i="39" s="1"/>
  <c r="C24" i="35"/>
  <c r="N22" i="35" s="1"/>
  <c r="BY4" i="35" s="1"/>
  <c r="HA2" i="39" s="1"/>
  <c r="C27" i="35"/>
  <c r="K28" i="35" s="1"/>
  <c r="CM4" i="35" s="1"/>
  <c r="HO2" i="39" s="1"/>
  <c r="C28" i="35"/>
  <c r="L28" i="35" s="1"/>
  <c r="CN4" i="35" s="1"/>
  <c r="HP2" i="39" s="1"/>
  <c r="C29" i="35"/>
  <c r="M28" i="35" s="1"/>
  <c r="CO4" i="35" s="1"/>
  <c r="HQ2" i="39" s="1"/>
  <c r="C30" i="35"/>
  <c r="N28" i="35" s="1"/>
  <c r="CP4" i="35" s="1"/>
  <c r="HR2" i="39" s="1"/>
  <c r="C33" i="35"/>
  <c r="K34" i="35" s="1"/>
  <c r="DD4" i="35" s="1"/>
  <c r="IF2" i="39" s="1"/>
  <c r="C34" i="35"/>
  <c r="L34" i="35" s="1"/>
  <c r="DE4" i="35" s="1"/>
  <c r="IG2" i="39" s="1"/>
  <c r="C35" i="35"/>
  <c r="M34" i="35" s="1"/>
  <c r="DF4" i="35" s="1"/>
  <c r="IH2" i="39" s="1"/>
  <c r="C36" i="35"/>
  <c r="N34" i="35" s="1"/>
  <c r="DG4" i="35" s="1"/>
  <c r="II2" i="39" s="1"/>
  <c r="C39" i="35"/>
  <c r="K40" i="35" s="1"/>
  <c r="DU4" i="35" s="1"/>
  <c r="IW2" i="39" s="1"/>
  <c r="C40" i="35"/>
  <c r="L40" i="35" s="1"/>
  <c r="DV4" i="35" s="1"/>
  <c r="IX2" i="39" s="1"/>
  <c r="C41" i="35"/>
  <c r="M40" i="35" s="1"/>
  <c r="DW4" i="35" s="1"/>
  <c r="IY2" i="39" s="1"/>
  <c r="C42" i="35"/>
  <c r="N40" i="35" s="1"/>
  <c r="DX4" i="35" s="1"/>
  <c r="IZ2" i="39" s="1"/>
  <c r="C45" i="35"/>
  <c r="K46" i="35" s="1"/>
  <c r="EL4" i="35" s="1"/>
  <c r="JN2" i="39" s="1"/>
  <c r="C46" i="35"/>
  <c r="L46" i="35" s="1"/>
  <c r="EM4" i="35" s="1"/>
  <c r="JO2" i="39" s="1"/>
  <c r="C47" i="35"/>
  <c r="M46" i="35" s="1"/>
  <c r="EN4" i="35" s="1"/>
  <c r="JP2" i="39" s="1"/>
  <c r="C48" i="35"/>
  <c r="N46" i="35" s="1"/>
  <c r="EO4" i="35" s="1"/>
  <c r="JQ2" i="39" s="1"/>
  <c r="C51" i="35"/>
  <c r="K52" i="35" s="1"/>
  <c r="FC4" i="35" s="1"/>
  <c r="KE2" i="39" s="1"/>
  <c r="C52" i="35"/>
  <c r="L52" i="35" s="1"/>
  <c r="FD4" i="35" s="1"/>
  <c r="KF2" i="39" s="1"/>
  <c r="C53" i="35"/>
  <c r="M52" i="35" s="1"/>
  <c r="FE4" i="35" s="1"/>
  <c r="KG2" i="39" s="1"/>
  <c r="C54" i="35"/>
  <c r="N52" i="35" s="1"/>
  <c r="FF4" i="35" s="1"/>
  <c r="KH2" i="39" s="1"/>
  <c r="C57" i="35"/>
  <c r="K58" i="35" s="1"/>
  <c r="FT4" i="35" s="1"/>
  <c r="KV2" i="39" s="1"/>
  <c r="C58" i="35"/>
  <c r="L58" i="35" s="1"/>
  <c r="FU4" i="35" s="1"/>
  <c r="KW2" i="39" s="1"/>
  <c r="C59" i="35"/>
  <c r="M58" i="35" s="1"/>
  <c r="FV4" i="35" s="1"/>
  <c r="KX2" i="39" s="1"/>
  <c r="C60" i="35"/>
  <c r="N58" i="35" s="1"/>
  <c r="FW4" i="35" s="1"/>
  <c r="KY2" i="39" s="1"/>
  <c r="C3" i="35"/>
  <c r="K4" i="35" s="1"/>
  <c r="W4" i="35" s="1"/>
  <c r="EY2" i="39" s="1"/>
  <c r="H2" i="34"/>
  <c r="H4" i="34" s="1"/>
  <c r="D22" i="34"/>
  <c r="E22" i="34" s="1"/>
  <c r="D18" i="34"/>
  <c r="E18" i="34" s="1"/>
  <c r="D19" i="34"/>
  <c r="E19" i="34" s="1"/>
  <c r="D20" i="34"/>
  <c r="E20" i="34" s="1"/>
  <c r="D21" i="34"/>
  <c r="E21" i="34" s="1"/>
  <c r="D17" i="34"/>
  <c r="E17" i="34" s="1"/>
  <c r="D13" i="34"/>
  <c r="E13" i="34" s="1"/>
  <c r="D14" i="34"/>
  <c r="E14" i="34" s="1"/>
  <c r="D15" i="34"/>
  <c r="E15" i="34" s="1"/>
  <c r="D16" i="34"/>
  <c r="E16" i="34" s="1"/>
  <c r="D12" i="34"/>
  <c r="E12" i="34" s="1"/>
  <c r="D4" i="34"/>
  <c r="E4" i="34" s="1"/>
  <c r="D5" i="34"/>
  <c r="E5" i="34" s="1"/>
  <c r="D6" i="34"/>
  <c r="D7" i="34"/>
  <c r="D8" i="34"/>
  <c r="E8" i="34" s="1"/>
  <c r="D9" i="34"/>
  <c r="E9" i="34" s="1"/>
  <c r="D10" i="34"/>
  <c r="E10" i="34" s="1"/>
  <c r="D11" i="34"/>
  <c r="E11" i="34" s="1"/>
  <c r="D3" i="34"/>
  <c r="E3" i="34" s="1"/>
  <c r="X5" i="27"/>
  <c r="I107" i="34" s="1"/>
  <c r="E6" i="34" l="1"/>
  <c r="J112" i="34"/>
  <c r="I112" i="34"/>
  <c r="K112" i="34"/>
  <c r="L112" i="34"/>
  <c r="E7" i="34"/>
  <c r="I5" i="34" s="1"/>
  <c r="J2" i="34"/>
  <c r="J4" i="34" s="1"/>
  <c r="R22" i="35"/>
  <c r="CI4" i="35" s="1"/>
  <c r="HK2" i="39" s="1"/>
  <c r="Q40" i="35"/>
  <c r="EG4" i="35" s="1"/>
  <c r="JI2" i="39" s="1"/>
  <c r="Q58" i="35"/>
  <c r="GF4" i="35" s="1"/>
  <c r="LH2" i="39" s="1"/>
  <c r="Q10" i="35"/>
  <c r="AZ4" i="35" s="1"/>
  <c r="GB2" i="39" s="1"/>
  <c r="Q28" i="35"/>
  <c r="CY4" i="35" s="1"/>
  <c r="IA2" i="39" s="1"/>
  <c r="Q46" i="35"/>
  <c r="EX4" i="35" s="1"/>
  <c r="JZ2" i="39" s="1"/>
  <c r="Q16" i="35"/>
  <c r="BQ4" i="35" s="1"/>
  <c r="GS2" i="39" s="1"/>
  <c r="Q34" i="35"/>
  <c r="DP4" i="35" s="1"/>
  <c r="IR2" i="39" s="1"/>
  <c r="Q4" i="35"/>
  <c r="AI4" i="35" s="1"/>
  <c r="FK2" i="39" s="1"/>
  <c r="Q52" i="35"/>
  <c r="FO4" i="35" s="1"/>
  <c r="KQ2" i="39" s="1"/>
  <c r="H5" i="34"/>
  <c r="I95" i="34"/>
  <c r="I99" i="34" s="1"/>
  <c r="K99" i="34" s="1"/>
  <c r="I72" i="34"/>
  <c r="I85" i="34"/>
  <c r="I86" i="34"/>
  <c r="I71" i="34"/>
  <c r="I89" i="34" l="1"/>
  <c r="K89" i="34" s="1"/>
  <c r="O8" i="34" s="1"/>
  <c r="J5" i="34"/>
  <c r="K5" i="34" s="1"/>
  <c r="K4" i="34"/>
  <c r="O9" i="34"/>
  <c r="I75" i="34"/>
  <c r="K75" i="34" s="1"/>
  <c r="O7" i="34" s="1"/>
  <c r="L5" i="34" l="1"/>
  <c r="O5" i="34" s="1"/>
  <c r="M112" i="34"/>
  <c r="L109" i="34" l="1"/>
  <c r="L111" i="34" s="1"/>
  <c r="K109" i="34"/>
  <c r="K111" i="34" s="1"/>
  <c r="J109" i="34"/>
  <c r="J111" i="34" s="1"/>
  <c r="M111" i="34" l="1"/>
  <c r="N112" i="34" s="1"/>
  <c r="O10" i="34" s="1"/>
  <c r="L55" i="27" l="1"/>
  <c r="L76" i="27"/>
  <c r="L69" i="27"/>
  <c r="L62" i="27"/>
  <c r="L48" i="27"/>
  <c r="L41" i="27"/>
  <c r="L34" i="27"/>
  <c r="L27" i="27"/>
  <c r="L20" i="27"/>
  <c r="L13" i="27" l="1"/>
  <c r="T48" i="7" l="1"/>
  <c r="D44" i="34" s="1"/>
  <c r="E44" i="34" l="1"/>
  <c r="H35" i="34" s="1"/>
  <c r="J36" i="34" s="1"/>
  <c r="J34" i="34" s="1"/>
  <c r="O6" i="34" s="1"/>
  <c r="S29" i="10" l="1"/>
  <c r="D117" i="34" s="1"/>
  <c r="E117" i="34" s="1"/>
  <c r="P8" i="10"/>
  <c r="D109" i="34" s="1"/>
  <c r="S13" i="10"/>
  <c r="D110" i="34" s="1"/>
  <c r="E110" i="34" s="1"/>
  <c r="I2" i="5"/>
  <c r="I3" i="5" s="1" a="1"/>
  <c r="I3" i="5" s="1"/>
  <c r="E109" i="34" l="1"/>
  <c r="I133" i="34" s="1"/>
  <c r="K133" i="34" s="1"/>
  <c r="O11" i="34" s="1"/>
  <c r="A2" i="39" a="1"/>
  <c r="I4" i="5" a="1"/>
  <c r="I4" i="5" s="1"/>
  <c r="EM2" i="39" l="1"/>
  <c r="BP2" i="39"/>
  <c r="CS2" i="39"/>
  <c r="EN2" i="39"/>
  <c r="AO2" i="39"/>
  <c r="DN2" i="39"/>
  <c r="BN2" i="39"/>
  <c r="EA2" i="39"/>
  <c r="BK2" i="39"/>
  <c r="DP2" i="39"/>
  <c r="Q2" i="39"/>
  <c r="AA2" i="39"/>
  <c r="Z2" i="39"/>
  <c r="AU2" i="39"/>
  <c r="BD2" i="39"/>
  <c r="P2" i="39"/>
  <c r="CN2" i="39"/>
  <c r="DQ2" i="39"/>
  <c r="EU2" i="39"/>
  <c r="CA2" i="39"/>
  <c r="D2" i="39"/>
  <c r="AG2" i="39"/>
  <c r="CR2" i="39"/>
  <c r="AV2" i="39"/>
  <c r="DT2" i="39"/>
  <c r="B2" i="39"/>
  <c r="AW2" i="39"/>
  <c r="CZ2" i="39"/>
  <c r="AL2" i="39"/>
  <c r="AF2" i="39"/>
  <c r="AX2" i="39"/>
  <c r="DH2" i="39"/>
  <c r="DV2" i="39"/>
  <c r="EQ2" i="39"/>
  <c r="CY2" i="39"/>
  <c r="AB2" i="39"/>
  <c r="BE2" i="39"/>
  <c r="BB2" i="39"/>
  <c r="O2" i="39"/>
  <c r="CH2" i="39"/>
  <c r="DO2" i="39"/>
  <c r="ED2" i="39"/>
  <c r="EE2" i="39"/>
  <c r="BH2" i="39"/>
  <c r="CK2" i="39"/>
  <c r="W2" i="39"/>
  <c r="ES2" i="39"/>
  <c r="CU2" i="39"/>
  <c r="BT2" i="39"/>
  <c r="I2" i="39"/>
  <c r="DE2" i="39"/>
  <c r="EC2" i="39"/>
  <c r="CE2" i="39"/>
  <c r="AM2" i="39"/>
  <c r="ET2" i="39"/>
  <c r="CQ2" i="39"/>
  <c r="BL2" i="39"/>
  <c r="AD2" i="39"/>
  <c r="DK2" i="39"/>
  <c r="M2" i="39"/>
  <c r="CL2" i="39"/>
  <c r="BS2" i="39"/>
  <c r="EF2" i="39"/>
  <c r="Y2" i="39"/>
  <c r="BX2" i="39"/>
  <c r="CG2" i="39"/>
  <c r="AI2" i="39"/>
  <c r="EK2" i="39"/>
  <c r="H2" i="39"/>
  <c r="EJ2" i="39"/>
  <c r="BQ2" i="39"/>
  <c r="S2" i="39"/>
  <c r="CP2" i="39"/>
  <c r="EI2" i="39"/>
  <c r="BR2" i="39"/>
  <c r="DF2" i="39"/>
  <c r="EL2" i="39"/>
  <c r="DJ2" i="39"/>
  <c r="CO2" i="39"/>
  <c r="BU2" i="39"/>
  <c r="DL2" i="39"/>
  <c r="DD2" i="39"/>
  <c r="X2" i="39"/>
  <c r="DY2" i="39"/>
  <c r="CT2" i="39"/>
  <c r="CW2" i="39"/>
  <c r="AY2" i="39"/>
  <c r="AR2" i="39"/>
  <c r="CI2" i="39"/>
  <c r="G2" i="39"/>
  <c r="BJ2" i="39"/>
  <c r="BC2" i="39"/>
  <c r="BG2" i="39"/>
  <c r="U2" i="39"/>
  <c r="DR2" i="39"/>
  <c r="BY2" i="39"/>
  <c r="DM2" i="39"/>
  <c r="DS2" i="39"/>
  <c r="E2" i="39"/>
  <c r="DB2" i="39"/>
  <c r="DU2" i="39"/>
  <c r="BW2" i="39"/>
  <c r="BA2" i="39"/>
  <c r="CD2" i="39"/>
  <c r="BZ2" i="39"/>
  <c r="AT2" i="39"/>
  <c r="BI2" i="39"/>
  <c r="K2" i="39"/>
  <c r="AK2" i="39"/>
  <c r="EH2" i="39"/>
  <c r="V2" i="39"/>
  <c r="AS2" i="39"/>
  <c r="F2" i="39"/>
  <c r="DC2" i="39"/>
  <c r="CM2" i="39"/>
  <c r="DA2" i="39"/>
  <c r="CX2" i="39"/>
  <c r="BF2" i="39"/>
  <c r="ER2" i="39"/>
  <c r="R2" i="39"/>
  <c r="AP2" i="39"/>
  <c r="CF2" i="39"/>
  <c r="A2" i="39"/>
  <c r="BV2" i="39"/>
  <c r="L2" i="39"/>
  <c r="AQ2" i="39"/>
  <c r="AN2" i="39"/>
  <c r="EO2" i="39"/>
  <c r="T2" i="39"/>
  <c r="CV2" i="39"/>
  <c r="DX2" i="39"/>
  <c r="BO2" i="39"/>
  <c r="CB2" i="39"/>
  <c r="EB2" i="39"/>
  <c r="J2" i="39"/>
  <c r="EG2" i="39"/>
  <c r="EP2" i="39"/>
  <c r="AC2" i="39"/>
  <c r="DZ2" i="39"/>
  <c r="AE2" i="39"/>
  <c r="DW2" i="39"/>
  <c r="AZ2" i="39"/>
  <c r="CC2" i="39"/>
  <c r="CJ2" i="39"/>
  <c r="C2" i="39"/>
  <c r="DG2" i="39"/>
  <c r="AJ2" i="39"/>
  <c r="BM2" i="39"/>
  <c r="N2" i="39"/>
  <c r="AH2" i="39"/>
  <c r="DI2" i="39"/>
  <c r="I5" i="5" a="1"/>
  <c r="I5" i="5" s="1"/>
  <c r="I6" i="5" l="1" a="1"/>
  <c r="I6" i="5" s="1"/>
  <c r="I7" i="5" s="1" a="1"/>
  <c r="I7" i="5" s="1"/>
  <c r="I8" i="5" l="1" a="1"/>
  <c r="I8" i="5" s="1"/>
  <c r="I9" i="5" l="1" a="1"/>
  <c r="I9" i="5" s="1"/>
  <c r="I10" i="5" s="1" a="1"/>
  <c r="I10" i="5" s="1"/>
  <c r="I11" i="5" s="1" a="1"/>
  <c r="I11" i="5" s="1"/>
  <c r="I12" i="5" s="1" a="1"/>
  <c r="I12" i="5" s="1"/>
  <c r="I13" i="5" s="1" a="1"/>
  <c r="I13" i="5" s="1"/>
  <c r="I14" i="5" s="1" a="1"/>
  <c r="I14" i="5" s="1"/>
  <c r="I15" i="5" s="1" a="1"/>
  <c r="I15" i="5" s="1"/>
  <c r="I16" i="5" s="1" a="1"/>
  <c r="I16" i="5" s="1"/>
  <c r="I17" i="5" s="1" a="1"/>
  <c r="I17" i="5" s="1"/>
  <c r="I18" i="5" s="1" a="1"/>
  <c r="I18" i="5" s="1"/>
  <c r="I19" i="5" s="1" a="1"/>
  <c r="I19" i="5" s="1"/>
  <c r="I20" i="5" s="1" a="1"/>
  <c r="I20" i="5" s="1"/>
  <c r="I21" i="5" s="1" a="1"/>
  <c r="I21" i="5" s="1"/>
  <c r="I22" i="5" s="1" a="1"/>
  <c r="I22" i="5" s="1"/>
  <c r="I23" i="5" s="1" a="1"/>
  <c r="I23" i="5" s="1"/>
  <c r="I24" i="5" s="1" a="1"/>
  <c r="I24" i="5" s="1"/>
  <c r="I25" i="5" s="1" a="1"/>
  <c r="I25" i="5" s="1"/>
  <c r="I26" i="5" s="1" a="1"/>
  <c r="I26" i="5" s="1"/>
  <c r="I27" i="5" s="1" a="1"/>
  <c r="I27" i="5" s="1"/>
  <c r="I28" i="5" s="1" a="1"/>
  <c r="I28" i="5" s="1"/>
  <c r="I29" i="5" s="1" a="1"/>
  <c r="I29" i="5" s="1"/>
  <c r="I30" i="5" s="1" a="1"/>
  <c r="I30" i="5" s="1"/>
  <c r="I31" i="5" s="1" a="1"/>
  <c r="I31" i="5" s="1"/>
  <c r="I32" i="5" s="1" a="1"/>
  <c r="I32" i="5" s="1"/>
  <c r="I33" i="5" s="1" a="1"/>
  <c r="I33" i="5" s="1"/>
  <c r="I34" i="5" s="1" a="1"/>
  <c r="I34" i="5" s="1"/>
  <c r="I35" i="5" s="1" a="1"/>
  <c r="I35" i="5" s="1"/>
  <c r="I36" i="5" s="1" a="1"/>
  <c r="I36" i="5" s="1"/>
  <c r="I37" i="5" s="1" a="1"/>
  <c r="I37" i="5" s="1"/>
  <c r="I38" i="5" s="1" a="1"/>
  <c r="I38" i="5" s="1"/>
  <c r="I39" i="5" s="1" a="1"/>
  <c r="I39" i="5" s="1"/>
  <c r="I40" i="5" s="1" a="1"/>
  <c r="I40" i="5" s="1"/>
  <c r="I41" i="5" s="1" a="1"/>
  <c r="I41" i="5" s="1"/>
  <c r="I42" i="5" s="1" a="1"/>
  <c r="I42" i="5" s="1"/>
  <c r="I43" i="5" s="1" a="1"/>
  <c r="I43" i="5" s="1"/>
  <c r="I44" i="5" s="1" a="1"/>
  <c r="I44" i="5" s="1"/>
  <c r="I45" i="5" s="1" a="1"/>
  <c r="I45" i="5" s="1"/>
  <c r="I46" i="5" s="1" a="1"/>
  <c r="I46" i="5" s="1"/>
  <c r="I47" i="5" s="1" a="1"/>
  <c r="I47" i="5" s="1"/>
  <c r="I48" i="5" s="1" a="1"/>
  <c r="I48" i="5" s="1"/>
  <c r="I49" i="5" s="1" a="1"/>
  <c r="I49" i="5" s="1"/>
  <c r="I50" i="5" s="1" a="1"/>
  <c r="I50" i="5" s="1"/>
  <c r="I51" i="5" s="1" a="1"/>
  <c r="I51" i="5" s="1"/>
  <c r="I52" i="5" s="1" a="1"/>
  <c r="I52" i="5" s="1"/>
  <c r="I53" i="5" s="1" a="1"/>
  <c r="I53" i="5" s="1"/>
  <c r="I54" i="5" s="1" a="1"/>
  <c r="I54" i="5" s="1"/>
  <c r="I55" i="5" s="1" a="1"/>
  <c r="I55" i="5" s="1"/>
  <c r="I56" i="5" s="1" a="1"/>
  <c r="I56" i="5" s="1"/>
  <c r="I57" i="5" s="1" a="1"/>
  <c r="I57" i="5" s="1"/>
  <c r="I58" i="5" s="1" a="1"/>
  <c r="I58" i="5" s="1"/>
  <c r="I59" i="5" s="1" a="1"/>
  <c r="I59" i="5" s="1"/>
  <c r="I60" i="5" s="1" a="1"/>
  <c r="I60" i="5" s="1"/>
  <c r="I61" i="5" s="1" a="1"/>
  <c r="I61" i="5" s="1"/>
  <c r="I62" i="5" s="1" a="1"/>
  <c r="I62" i="5" s="1"/>
  <c r="I63" i="5" s="1" a="1"/>
  <c r="I63" i="5" s="1"/>
  <c r="I64" i="5" s="1" a="1"/>
  <c r="I64" i="5" s="1"/>
  <c r="I65" i="5" s="1" a="1"/>
  <c r="I65" i="5" s="1"/>
  <c r="I66" i="5" s="1" a="1"/>
  <c r="I66" i="5" s="1"/>
  <c r="I67" i="5" s="1" a="1"/>
  <c r="I67" i="5" s="1"/>
  <c r="I68" i="5" s="1" a="1"/>
  <c r="I68" i="5" s="1"/>
  <c r="I69" i="5" s="1" a="1"/>
  <c r="I69" i="5" s="1"/>
  <c r="I70" i="5" s="1" a="1"/>
  <c r="I70" i="5" s="1"/>
  <c r="I71" i="5" s="1" a="1"/>
  <c r="I71" i="5" s="1"/>
  <c r="I72" i="5" s="1" a="1"/>
  <c r="I72" i="5" s="1"/>
  <c r="I73" i="5" s="1" a="1"/>
  <c r="I73" i="5" s="1"/>
  <c r="I74" i="5" s="1" a="1"/>
  <c r="I74" i="5" s="1"/>
  <c r="I75" i="5" s="1" a="1"/>
  <c r="I75" i="5" s="1"/>
  <c r="I76" i="5" s="1" a="1"/>
  <c r="I76" i="5" s="1"/>
  <c r="I77" i="5" s="1" a="1"/>
  <c r="I77" i="5" s="1"/>
  <c r="I78" i="5" s="1" a="1"/>
  <c r="I78" i="5" s="1"/>
  <c r="I79" i="5" s="1" a="1"/>
  <c r="I79" i="5" s="1"/>
  <c r="I80" i="5" s="1" a="1"/>
  <c r="I80" i="5" s="1"/>
  <c r="I81" i="5" s="1" a="1"/>
  <c r="I81" i="5" s="1"/>
  <c r="I82" i="5" s="1" a="1"/>
  <c r="I82" i="5" s="1"/>
  <c r="I83" i="5" s="1" a="1"/>
  <c r="I83" i="5" s="1"/>
  <c r="I84" i="5" s="1" a="1"/>
  <c r="I84" i="5" s="1"/>
  <c r="I85" i="5" s="1" a="1"/>
  <c r="I85" i="5" s="1"/>
  <c r="I86" i="5" s="1" a="1"/>
  <c r="I86" i="5" s="1"/>
  <c r="I87" i="5" s="1" a="1"/>
  <c r="I87" i="5" s="1"/>
  <c r="I88" i="5" s="1" a="1"/>
  <c r="I88" i="5" s="1"/>
  <c r="I89" i="5" s="1" a="1"/>
  <c r="I89" i="5" s="1"/>
  <c r="I90" i="5" s="1" a="1"/>
  <c r="I90" i="5" s="1"/>
  <c r="I91" i="5" s="1" a="1"/>
  <c r="I91" i="5" s="1"/>
  <c r="I92" i="5" s="1" a="1"/>
  <c r="I92" i="5" s="1"/>
  <c r="I93" i="5" s="1" a="1"/>
  <c r="I93" i="5" s="1"/>
  <c r="I94" i="5" s="1" a="1"/>
  <c r="I94" i="5" s="1"/>
  <c r="I95" i="5" s="1" a="1"/>
  <c r="I95" i="5" s="1"/>
  <c r="I96" i="5" s="1" a="1"/>
  <c r="I96" i="5" s="1"/>
  <c r="I97" i="5" s="1" a="1"/>
  <c r="I97" i="5" s="1"/>
  <c r="I98" i="5" s="1" a="1"/>
  <c r="I98" i="5" s="1"/>
  <c r="I99" i="5" s="1" a="1"/>
  <c r="I99" i="5" s="1"/>
  <c r="I100" i="5" s="1" a="1"/>
  <c r="I100" i="5" s="1"/>
  <c r="I101" i="5" s="1" a="1"/>
  <c r="I101" i="5" s="1"/>
  <c r="I102" i="5" s="1" a="1"/>
  <c r="I102" i="5" s="1"/>
  <c r="I103" i="5" s="1" a="1"/>
  <c r="I103" i="5" s="1"/>
  <c r="I104" i="5" s="1" a="1"/>
  <c r="I104" i="5" s="1"/>
  <c r="I105" i="5" s="1" a="1"/>
  <c r="I105" i="5" s="1"/>
  <c r="I106" i="5" s="1" a="1"/>
  <c r="I106" i="5" s="1"/>
  <c r="I107" i="5" s="1" a="1"/>
  <c r="I107" i="5" s="1"/>
  <c r="I108" i="5" s="1" a="1"/>
  <c r="I108" i="5" s="1"/>
  <c r="I109" i="5" s="1" a="1"/>
  <c r="I109" i="5" s="1"/>
  <c r="I110" i="5" s="1" a="1"/>
  <c r="I110" i="5" s="1"/>
  <c r="I111" i="5" s="1" a="1"/>
  <c r="I111" i="5" s="1"/>
  <c r="I112" i="5" s="1" a="1"/>
  <c r="I112" i="5" s="1"/>
  <c r="I113" i="5" s="1" a="1"/>
  <c r="I113" i="5" s="1"/>
  <c r="I114" i="5" s="1" a="1"/>
  <c r="I114" i="5" s="1"/>
  <c r="I115" i="5" s="1" a="1"/>
  <c r="I115" i="5" s="1"/>
  <c r="I116" i="5" s="1" a="1"/>
  <c r="I116" i="5" s="1"/>
  <c r="I117" i="5" s="1" a="1"/>
  <c r="I117" i="5" s="1"/>
  <c r="I118" i="5" s="1" a="1"/>
  <c r="I118" i="5" s="1"/>
  <c r="I119" i="5" s="1" a="1"/>
  <c r="I119" i="5" s="1"/>
  <c r="I120" i="5" s="1" a="1"/>
  <c r="I120" i="5" s="1"/>
  <c r="I121" i="5" s="1" a="1"/>
  <c r="I121" i="5" s="1"/>
  <c r="I122" i="5" s="1" a="1"/>
  <c r="I122" i="5" s="1"/>
  <c r="I123" i="5" s="1" a="1"/>
  <c r="I123" i="5" s="1"/>
  <c r="I124" i="5" s="1" a="1"/>
  <c r="I124" i="5" s="1"/>
  <c r="I125" i="5" s="1" a="1"/>
  <c r="I125" i="5" s="1"/>
  <c r="I126" i="5" s="1" a="1"/>
  <c r="I126" i="5" s="1"/>
  <c r="I127" i="5" s="1" a="1"/>
  <c r="I127" i="5" s="1"/>
  <c r="I128" i="5" s="1" a="1"/>
  <c r="I128" i="5" s="1"/>
  <c r="I129" i="5" s="1" a="1"/>
  <c r="I129" i="5" s="1"/>
  <c r="I130" i="5" s="1" a="1"/>
  <c r="I130"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<sst xmlns="http://schemas.openxmlformats.org/spreadsheetml/2006/main" count="16300" uniqueCount="6790">
  <si>
    <t>DIRECTIONS FOR COMPLETING THIS APPLICATION</t>
  </si>
  <si>
    <t>Only open and complete this application in EXCEL, version 2007 or later. Do NOT add, hide, or delete any columns in this application.  Such changes may corrupt or invalidate your application.</t>
  </si>
  <si>
    <t xml:space="preserve">Step 1       </t>
  </si>
  <si>
    <t xml:space="preserve">Save this file to your computer or local network drive. Click "File" then "Save As" to choose the drive and folder in which to save it. If a message appears that this file opened in Protected View, click "Enable Editing." </t>
  </si>
  <si>
    <t xml:space="preserve">Step 2       </t>
  </si>
  <si>
    <t xml:space="preserve">Step 3       </t>
  </si>
  <si>
    <t xml:space="preserve">Step 4       </t>
  </si>
  <si>
    <t>Submission Link:</t>
  </si>
  <si>
    <t>BEGIN SYSTEM APPLICATION</t>
  </si>
  <si>
    <t>DISTRICT CONTACT INFORMATION</t>
  </si>
  <si>
    <t>REGION 04: HOUSTON</t>
  </si>
  <si>
    <t>DISTRICT NAME AND NUMBER (select from drop down):</t>
  </si>
  <si>
    <t>Do you currently use a technical assistance provider?</t>
  </si>
  <si>
    <t>Name of technical assistance provider:</t>
  </si>
  <si>
    <t>Phone:</t>
  </si>
  <si>
    <t>Email:</t>
  </si>
  <si>
    <t>NAME OF PERSON COMPLETING THE TIA APPLICATION:</t>
  </si>
  <si>
    <t>POSITION:</t>
  </si>
  <si>
    <t>PHONE:</t>
  </si>
  <si>
    <t>EXTENSION:</t>
  </si>
  <si>
    <t>E-MAIL:</t>
  </si>
  <si>
    <t>BACKUP CONTACT PERSON:</t>
  </si>
  <si>
    <t>DISTRICT RATIONALE</t>
  </si>
  <si>
    <t xml:space="preserve">Please provide a short narrative description of your district's rationale for opting to participate in the Teacher Incentive Allotment (500 word limit). In your response, please address the following questions: 
• How will TIA impact the district’s retention and recruitment of effective teachers?
• How will TIA help ensure that effective teachers are at the highest need campuses?
• Why did your district decide to participate? 
• What goals does the district hope to achieve? 
• Which areas of the district’s annual strategic plan does TIA help to address? </t>
  </si>
  <si>
    <t>TEXAS TECH UNIVERSITY DATA SHARING AGREEMENT</t>
  </si>
  <si>
    <r>
      <t xml:space="preserve">Please double-click and view the data sharing agreement below. </t>
    </r>
    <r>
      <rPr>
        <b/>
        <u/>
        <sz val="11"/>
        <color theme="0"/>
        <rFont val="Calibri"/>
        <family val="2"/>
        <scheme val="minor"/>
      </rPr>
      <t>You do not need to complete or sign this document.</t>
    </r>
  </si>
  <si>
    <t>SYSTEM WEIGHTING</t>
  </si>
  <si>
    <t>(*Required)</t>
  </si>
  <si>
    <t>Category</t>
  </si>
  <si>
    <t>Description of Eligble Teacher Category. Describe all eligible teaching assignments listed for this category.</t>
  </si>
  <si>
    <t>Teacher Observation</t>
  </si>
  <si>
    <t>Student Growth</t>
  </si>
  <si>
    <t>Optional Components</t>
  </si>
  <si>
    <t>Started</t>
  </si>
  <si>
    <t>*</t>
  </si>
  <si>
    <t>Rubric (Select One)</t>
  </si>
  <si>
    <t>Growth Measure (Select all that apply)</t>
  </si>
  <si>
    <t>Optional Component Type (Select all that apply)</t>
  </si>
  <si>
    <t>SLOs</t>
  </si>
  <si>
    <t>Family Survey</t>
  </si>
  <si>
    <t>SLOs Overall</t>
  </si>
  <si>
    <t>Assessment Used</t>
  </si>
  <si>
    <t>Portfolios</t>
  </si>
  <si>
    <t>Student Survey</t>
  </si>
  <si>
    <t>Portfolios Overall</t>
  </si>
  <si>
    <t>Other Optional Component Description</t>
  </si>
  <si>
    <t>VAM</t>
  </si>
  <si>
    <t>Other Optional Component</t>
  </si>
  <si>
    <t>PTPT</t>
  </si>
  <si>
    <t>Weight</t>
  </si>
  <si>
    <t>Total Weight</t>
  </si>
  <si>
    <t>Description:</t>
  </si>
  <si>
    <t>Error Percentages do not add to 100%</t>
  </si>
  <si>
    <t>Description</t>
  </si>
  <si>
    <t>Service ID</t>
  </si>
  <si>
    <t>Subject Description</t>
  </si>
  <si>
    <t>Grade Level</t>
  </si>
  <si>
    <t>Eligible Teacher Category</t>
  </si>
  <si>
    <t>03580510</t>
  </si>
  <si>
    <t>VOCATIONAL EDUCATION</t>
  </si>
  <si>
    <t>GRADES 9-12</t>
  </si>
  <si>
    <t>13036800</t>
  </si>
  <si>
    <t>13016600</t>
  </si>
  <si>
    <t>13016700</t>
  </si>
  <si>
    <t>N1170193</t>
  </si>
  <si>
    <t>FINE ARTS</t>
  </si>
  <si>
    <t>N1170123</t>
  </si>
  <si>
    <t>N1170124</t>
  </si>
  <si>
    <t>N1170126</t>
  </si>
  <si>
    <t>N1170125</t>
  </si>
  <si>
    <t>SE000004</t>
  </si>
  <si>
    <t>OTHER</t>
  </si>
  <si>
    <t>ALL GRADE LEVELS</t>
  </si>
  <si>
    <t>SR000006</t>
  </si>
  <si>
    <t>SECONDARY (GRADES 7-12)</t>
  </si>
  <si>
    <t>SR000009</t>
  </si>
  <si>
    <t>13000700</t>
  </si>
  <si>
    <t>03231900</t>
  </si>
  <si>
    <t>ENGLISH LANGUAGE ARTS</t>
  </si>
  <si>
    <t>03231901</t>
  </si>
  <si>
    <t>03231902</t>
  </si>
  <si>
    <t>N1302813</t>
  </si>
  <si>
    <t>13022650</t>
  </si>
  <si>
    <t>13001210</t>
  </si>
  <si>
    <t>13001200</t>
  </si>
  <si>
    <t>N1300270</t>
  </si>
  <si>
    <t>PHYSICAL ED. &amp; HEALTH</t>
  </si>
  <si>
    <t>03230170</t>
  </si>
  <si>
    <t>03230180</t>
  </si>
  <si>
    <t>03230190</t>
  </si>
  <si>
    <t>03230140</t>
  </si>
  <si>
    <t>03230150</t>
  </si>
  <si>
    <t>03230160</t>
  </si>
  <si>
    <t>03230110</t>
  </si>
  <si>
    <t>03230120</t>
  </si>
  <si>
    <t>03230130</t>
  </si>
  <si>
    <t>11403700</t>
  </si>
  <si>
    <t>N1303016</t>
  </si>
  <si>
    <t>13034700</t>
  </si>
  <si>
    <t>13002100</t>
  </si>
  <si>
    <t>03102510</t>
  </si>
  <si>
    <t>MATHEMATICS</t>
  </si>
  <si>
    <t>N1304667</t>
  </si>
  <si>
    <t>N1302814</t>
  </si>
  <si>
    <t>N1300995</t>
  </si>
  <si>
    <t>N1290001</t>
  </si>
  <si>
    <t>N1290002</t>
  </si>
  <si>
    <t>N1290030</t>
  </si>
  <si>
    <t>N1290033</t>
  </si>
  <si>
    <t>PES00053</t>
  </si>
  <si>
    <t>13034200</t>
  </si>
  <si>
    <t>N1303745</t>
  </si>
  <si>
    <t>13000900</t>
  </si>
  <si>
    <t>13000910</t>
  </si>
  <si>
    <t>13002360</t>
  </si>
  <si>
    <t>13002350</t>
  </si>
  <si>
    <t>N1300266</t>
  </si>
  <si>
    <t>13002200</t>
  </si>
  <si>
    <t>13002210</t>
  </si>
  <si>
    <t>13002400</t>
  </si>
  <si>
    <t>13002410</t>
  </si>
  <si>
    <t>13002310</t>
  </si>
  <si>
    <t>13002300</t>
  </si>
  <si>
    <t>13039400</t>
  </si>
  <si>
    <t>13039410</t>
  </si>
  <si>
    <t>13039500</t>
  </si>
  <si>
    <t>13039510</t>
  </si>
  <si>
    <t>03100507</t>
  </si>
  <si>
    <t>03100500</t>
  </si>
  <si>
    <t>03100600</t>
  </si>
  <si>
    <t>03102540</t>
  </si>
  <si>
    <t>N1302120</t>
  </si>
  <si>
    <t>Allied  Health Therapeutic Services</t>
  </si>
  <si>
    <t>03980910</t>
  </si>
  <si>
    <t>FOREIGN LANGUAGE</t>
  </si>
  <si>
    <t>03980920</t>
  </si>
  <si>
    <t>03980930</t>
  </si>
  <si>
    <t>13020600</t>
  </si>
  <si>
    <t>13008300</t>
  </si>
  <si>
    <t>13008310</t>
  </si>
  <si>
    <t>13008400</t>
  </si>
  <si>
    <t>13008410</t>
  </si>
  <si>
    <t>A3500100</t>
  </si>
  <si>
    <t>A3010200</t>
  </si>
  <si>
    <t>SCIENCE</t>
  </si>
  <si>
    <t>A3100101</t>
  </si>
  <si>
    <t>A3100102</t>
  </si>
  <si>
    <t>A3040000</t>
  </si>
  <si>
    <t>A3330200</t>
  </si>
  <si>
    <t>SOCIAL STUDIES</t>
  </si>
  <si>
    <t>A3580120</t>
  </si>
  <si>
    <t>A3580110</t>
  </si>
  <si>
    <t>A3580300</t>
  </si>
  <si>
    <t>A3220100</t>
  </si>
  <si>
    <t>A3220200</t>
  </si>
  <si>
    <t>A3020000</t>
  </si>
  <si>
    <t>A3340200</t>
  </si>
  <si>
    <t>A3360200</t>
  </si>
  <si>
    <t>A3360100</t>
  </si>
  <si>
    <t>A3220300</t>
  </si>
  <si>
    <t>A3490400</t>
  </si>
  <si>
    <t>A3410100</t>
  </si>
  <si>
    <t>A3420100</t>
  </si>
  <si>
    <t>A3400400</t>
  </si>
  <si>
    <t>A3120400</t>
  </si>
  <si>
    <t>A3440100</t>
  </si>
  <si>
    <t>A3430100</t>
  </si>
  <si>
    <t>A3440200</t>
  </si>
  <si>
    <t>A3310200</t>
  </si>
  <si>
    <t>A3310100</t>
  </si>
  <si>
    <t>A3150200</t>
  </si>
  <si>
    <t>A3050003</t>
  </si>
  <si>
    <t>A3050004</t>
  </si>
  <si>
    <t>A3050005</t>
  </si>
  <si>
    <t>A3050006</t>
  </si>
  <si>
    <t>A3350100</t>
  </si>
  <si>
    <t>N1100014</t>
  </si>
  <si>
    <t>N1130026</t>
  </si>
  <si>
    <t>A3100200</t>
  </si>
  <si>
    <t>A3500300</t>
  </si>
  <si>
    <t>A3500500</t>
  </si>
  <si>
    <t>A3500400</t>
  </si>
  <si>
    <t>A3330100</t>
  </si>
  <si>
    <t>A3340100</t>
  </si>
  <si>
    <t>A3370100</t>
  </si>
  <si>
    <t>12701410</t>
  </si>
  <si>
    <t>N1302541</t>
  </si>
  <si>
    <t>03030000</t>
  </si>
  <si>
    <t>13004600</t>
  </si>
  <si>
    <t>13004700</t>
  </si>
  <si>
    <t>03154110</t>
  </si>
  <si>
    <t>MIDDLE SCHOOL (GRADES 6 - 8)</t>
  </si>
  <si>
    <t>03154210</t>
  </si>
  <si>
    <t>03154310</t>
  </si>
  <si>
    <t>03500120</t>
  </si>
  <si>
    <t>03500110</t>
  </si>
  <si>
    <t>03500100</t>
  </si>
  <si>
    <t>03500200</t>
  </si>
  <si>
    <t>03501230</t>
  </si>
  <si>
    <t>03501210</t>
  </si>
  <si>
    <t>03501220</t>
  </si>
  <si>
    <t>03500900</t>
  </si>
  <si>
    <t>03500500</t>
  </si>
  <si>
    <t>03500800</t>
  </si>
  <si>
    <t>03501100</t>
  </si>
  <si>
    <t>03500600</t>
  </si>
  <si>
    <t>03501200</t>
  </si>
  <si>
    <t>03500700</t>
  </si>
  <si>
    <t>03501000</t>
  </si>
  <si>
    <t>03500300</t>
  </si>
  <si>
    <t>03502210</t>
  </si>
  <si>
    <t>03502220</t>
  </si>
  <si>
    <t>03501800</t>
  </si>
  <si>
    <t>03501300</t>
  </si>
  <si>
    <t>03501600</t>
  </si>
  <si>
    <t>03502000</t>
  </si>
  <si>
    <t>03501400</t>
  </si>
  <si>
    <t>03502200</t>
  </si>
  <si>
    <t>03501500</t>
  </si>
  <si>
    <t>03501900</t>
  </si>
  <si>
    <t>03500400</t>
  </si>
  <si>
    <t>03503210</t>
  </si>
  <si>
    <t>03503220</t>
  </si>
  <si>
    <t>03502700</t>
  </si>
  <si>
    <t>03502300</t>
  </si>
  <si>
    <t>03502600</t>
  </si>
  <si>
    <t>03502900</t>
  </si>
  <si>
    <t>03502400</t>
  </si>
  <si>
    <t>03503100</t>
  </si>
  <si>
    <t>03502500</t>
  </si>
  <si>
    <t>03502800</t>
  </si>
  <si>
    <t>02510004</t>
  </si>
  <si>
    <t>GRADE 1</t>
  </si>
  <si>
    <t>02510005</t>
  </si>
  <si>
    <t>GRADE 2</t>
  </si>
  <si>
    <t>02510006</t>
  </si>
  <si>
    <t>GRADE 3</t>
  </si>
  <si>
    <t>02510007</t>
  </si>
  <si>
    <t>GRADE 4</t>
  </si>
  <si>
    <t>02510008</t>
  </si>
  <si>
    <t>GRADE 5</t>
  </si>
  <si>
    <t>I3600100</t>
  </si>
  <si>
    <t>I3600200</t>
  </si>
  <si>
    <t>02510001</t>
  </si>
  <si>
    <t>KINDERGARTEN</t>
  </si>
  <si>
    <t>N1260002</t>
  </si>
  <si>
    <t>03060100</t>
  </si>
  <si>
    <t>13008500</t>
  </si>
  <si>
    <t>13008510</t>
  </si>
  <si>
    <t>13008600</t>
  </si>
  <si>
    <t>13008610</t>
  </si>
  <si>
    <t>SE000006</t>
  </si>
  <si>
    <t>13039550</t>
  </si>
  <si>
    <t>13039600</t>
  </si>
  <si>
    <t>13039700</t>
  </si>
  <si>
    <t>13039710</t>
  </si>
  <si>
    <t>N1304675</t>
  </si>
  <si>
    <t>13016300</t>
  </si>
  <si>
    <t>N1302534</t>
  </si>
  <si>
    <t>N1302535</t>
  </si>
  <si>
    <t>13039750</t>
  </si>
  <si>
    <t>N1303683</t>
  </si>
  <si>
    <t>03010207</t>
  </si>
  <si>
    <t>03010200</t>
  </si>
  <si>
    <t>N1302095</t>
  </si>
  <si>
    <t>13036400</t>
  </si>
  <si>
    <t>13036450</t>
  </si>
  <si>
    <t>N1303684</t>
  </si>
  <si>
    <t>N1100505</t>
  </si>
  <si>
    <t>13005400</t>
  </si>
  <si>
    <t>13005500</t>
  </si>
  <si>
    <t>13011600</t>
  </si>
  <si>
    <t>13011400</t>
  </si>
  <si>
    <t>13011410</t>
  </si>
  <si>
    <t>13011500</t>
  </si>
  <si>
    <t>13011510</t>
  </si>
  <si>
    <t>13011700</t>
  </si>
  <si>
    <t>13012100</t>
  </si>
  <si>
    <t>12701300</t>
  </si>
  <si>
    <t>12701305</t>
  </si>
  <si>
    <t>12701400</t>
  </si>
  <si>
    <t>12701405</t>
  </si>
  <si>
    <t>SS023000</t>
  </si>
  <si>
    <t>03040000</t>
  </si>
  <si>
    <t>13024700</t>
  </si>
  <si>
    <t>N1300500</t>
  </si>
  <si>
    <t>13024800</t>
  </si>
  <si>
    <t>N1130028</t>
  </si>
  <si>
    <t>N1303747</t>
  </si>
  <si>
    <t>N1302121</t>
  </si>
  <si>
    <t>Clinical  Ethics</t>
  </si>
  <si>
    <t>12700300</t>
  </si>
  <si>
    <t>CP110100</t>
  </si>
  <si>
    <t>CP111200</t>
  </si>
  <si>
    <t>03270100</t>
  </si>
  <si>
    <t>N1290050</t>
  </si>
  <si>
    <t>13039800</t>
  </si>
  <si>
    <t>13039810</t>
  </si>
  <si>
    <t>13009100</t>
  </si>
  <si>
    <t>13009110</t>
  </si>
  <si>
    <t>13009200</t>
  </si>
  <si>
    <t>13009210</t>
  </si>
  <si>
    <t>SS006000</t>
  </si>
  <si>
    <t>N1300510</t>
  </si>
  <si>
    <t>03241400</t>
  </si>
  <si>
    <t>SS019000</t>
  </si>
  <si>
    <t>N1304660</t>
  </si>
  <si>
    <t>N1300429</t>
  </si>
  <si>
    <t>N1303748</t>
  </si>
  <si>
    <t>13027300</t>
  </si>
  <si>
    <t>13027310</t>
  </si>
  <si>
    <t>SS016000</t>
  </si>
  <si>
    <t>03580200</t>
  </si>
  <si>
    <t>03580300</t>
  </si>
  <si>
    <t>03580350</t>
  </si>
  <si>
    <t>13027510</t>
  </si>
  <si>
    <t>13027500</t>
  </si>
  <si>
    <t>13027505</t>
  </si>
  <si>
    <t>13027515</t>
  </si>
  <si>
    <t>N1303800</t>
  </si>
  <si>
    <t>13004900</t>
  </si>
  <si>
    <t>13005000</t>
  </si>
  <si>
    <t>13005100</t>
  </si>
  <si>
    <t>13005200</t>
  </si>
  <si>
    <t>03241401</t>
  </si>
  <si>
    <t>SR000010</t>
  </si>
  <si>
    <t>13029700</t>
  </si>
  <si>
    <t>13025200</t>
  </si>
  <si>
    <t>13025210</t>
  </si>
  <si>
    <t>13025300</t>
  </si>
  <si>
    <t>13025310</t>
  </si>
  <si>
    <t>13024600</t>
  </si>
  <si>
    <t>13029600</t>
  </si>
  <si>
    <t>03221200</t>
  </si>
  <si>
    <t>13029550</t>
  </si>
  <si>
    <t>13022600</t>
  </si>
  <si>
    <t>SS005000</t>
  </si>
  <si>
    <t>SS005007</t>
  </si>
  <si>
    <t>SS005005</t>
  </si>
  <si>
    <t>SS005013</t>
  </si>
  <si>
    <t>SS005001</t>
  </si>
  <si>
    <t>SS005009</t>
  </si>
  <si>
    <t>SS005017</t>
  </si>
  <si>
    <t>SS005004</t>
  </si>
  <si>
    <t>SS005014</t>
  </si>
  <si>
    <t>SS005016</t>
  </si>
  <si>
    <t>SS005010</t>
  </si>
  <si>
    <t>SS005002</t>
  </si>
  <si>
    <t>SS005015</t>
  </si>
  <si>
    <t>SS005019</t>
  </si>
  <si>
    <t>SS005011</t>
  </si>
  <si>
    <t>SS005003</t>
  </si>
  <si>
    <t>SS005012</t>
  </si>
  <si>
    <t>SS005006</t>
  </si>
  <si>
    <t>SS005018</t>
  </si>
  <si>
    <t>SS005020</t>
  </si>
  <si>
    <t>SS005008</t>
  </si>
  <si>
    <t>N1260001</t>
  </si>
  <si>
    <t>03580855</t>
  </si>
  <si>
    <t>N1170195</t>
  </si>
  <si>
    <t>Dance  Appreciation</t>
  </si>
  <si>
    <t>03154120</t>
  </si>
  <si>
    <t>03154220</t>
  </si>
  <si>
    <t>03154320</t>
  </si>
  <si>
    <t>03830500</t>
  </si>
  <si>
    <t>03834500</t>
  </si>
  <si>
    <t>03832500</t>
  </si>
  <si>
    <t>03833700</t>
  </si>
  <si>
    <t>03832900</t>
  </si>
  <si>
    <t>03834100</t>
  </si>
  <si>
    <t>03831300</t>
  </si>
  <si>
    <t>03830900</t>
  </si>
  <si>
    <t>03833300</t>
  </si>
  <si>
    <t>03831700</t>
  </si>
  <si>
    <t>03832100</t>
  </si>
  <si>
    <t>03830100</t>
  </si>
  <si>
    <t>03830600</t>
  </si>
  <si>
    <t>03832600</t>
  </si>
  <si>
    <t>03833800</t>
  </si>
  <si>
    <t>03834200</t>
  </si>
  <si>
    <t>03831400</t>
  </si>
  <si>
    <t>03831000</t>
  </si>
  <si>
    <t>03833400</t>
  </si>
  <si>
    <t>03831800</t>
  </si>
  <si>
    <t>03832200</t>
  </si>
  <si>
    <t>03834600</t>
  </si>
  <si>
    <t>03833000</t>
  </si>
  <si>
    <t>03830200</t>
  </si>
  <si>
    <t>03830700</t>
  </si>
  <si>
    <t>03832700</t>
  </si>
  <si>
    <t>03834700</t>
  </si>
  <si>
    <t>03833900</t>
  </si>
  <si>
    <t>03833100</t>
  </si>
  <si>
    <t>03834300</t>
  </si>
  <si>
    <t>03831500</t>
  </si>
  <si>
    <t>03831100</t>
  </si>
  <si>
    <t>03831900</t>
  </si>
  <si>
    <t>03832300</t>
  </si>
  <si>
    <t>03833500</t>
  </si>
  <si>
    <t>03830300</t>
  </si>
  <si>
    <t>03830800</t>
  </si>
  <si>
    <t>03832800</t>
  </si>
  <si>
    <t>03834800</t>
  </si>
  <si>
    <t>03834000</t>
  </si>
  <si>
    <t>03833200</t>
  </si>
  <si>
    <t>03834400</t>
  </si>
  <si>
    <t>03831600</t>
  </si>
  <si>
    <t>03831200</t>
  </si>
  <si>
    <t>03833600</t>
  </si>
  <si>
    <t>03832000</t>
  </si>
  <si>
    <t>03830400</t>
  </si>
  <si>
    <t>03832400</t>
  </si>
  <si>
    <t>I3830100</t>
  </si>
  <si>
    <t>I3830200</t>
  </si>
  <si>
    <t>SS017000</t>
  </si>
  <si>
    <t>SS015000</t>
  </si>
  <si>
    <t>SS018000</t>
  </si>
  <si>
    <t>03240600</t>
  </si>
  <si>
    <t>03240700</t>
  </si>
  <si>
    <t>03240800</t>
  </si>
  <si>
    <t>N1302122</t>
  </si>
  <si>
    <t>Dental  Anatomy and Physiology</t>
  </si>
  <si>
    <t>13040150</t>
  </si>
  <si>
    <t>13040160</t>
  </si>
  <si>
    <t>13040170</t>
  </si>
  <si>
    <t>03580500</t>
  </si>
  <si>
    <t>13009950</t>
  </si>
  <si>
    <t>13009960</t>
  </si>
  <si>
    <t>03580610</t>
  </si>
  <si>
    <t>03580400</t>
  </si>
  <si>
    <t>13037600</t>
  </si>
  <si>
    <t>03580360</t>
  </si>
  <si>
    <t>N1303766</t>
  </si>
  <si>
    <t>13027800</t>
  </si>
  <si>
    <t>N1301820</t>
  </si>
  <si>
    <t>N1303011</t>
  </si>
  <si>
    <t>SR000001</t>
  </si>
  <si>
    <t>03997000</t>
  </si>
  <si>
    <t>03994500</t>
  </si>
  <si>
    <t>02502000</t>
  </si>
  <si>
    <t>KINDERGARTEN/ELEMENTARY (K-6)</t>
  </si>
  <si>
    <t>03580370</t>
  </si>
  <si>
    <t>03102520</t>
  </si>
  <si>
    <t>13040300</t>
  </si>
  <si>
    <t>13032650</t>
  </si>
  <si>
    <t>13032660</t>
  </si>
  <si>
    <t>13024300</t>
  </si>
  <si>
    <t>N1170194</t>
  </si>
  <si>
    <t>03000200</t>
  </si>
  <si>
    <t>03000100</t>
  </si>
  <si>
    <t>SR000013</t>
  </si>
  <si>
    <t>EARLY EDUCATION</t>
  </si>
  <si>
    <t>03060200</t>
  </si>
  <si>
    <t>03310301</t>
  </si>
  <si>
    <t>03310321</t>
  </si>
  <si>
    <t>03310300</t>
  </si>
  <si>
    <t>13005600</t>
  </si>
  <si>
    <t>13005700</t>
  </si>
  <si>
    <t>02000000</t>
  </si>
  <si>
    <t>SELF-CONTAINED</t>
  </si>
  <si>
    <t>ELEMENTARY (GRADES 1-6)</t>
  </si>
  <si>
    <t>N1303015</t>
  </si>
  <si>
    <t>13001100</t>
  </si>
  <si>
    <t>13001110</t>
  </si>
  <si>
    <t>13039300</t>
  </si>
  <si>
    <t>N1303772</t>
  </si>
  <si>
    <t>N1303749</t>
  </si>
  <si>
    <t>13036500</t>
  </si>
  <si>
    <t>13036600</t>
  </si>
  <si>
    <t>13037300</t>
  </si>
  <si>
    <t>N1303760</t>
  </si>
  <si>
    <t>13036700</t>
  </si>
  <si>
    <t>13037500</t>
  </si>
  <si>
    <t>02560005</t>
  </si>
  <si>
    <t>02940000</t>
  </si>
  <si>
    <t>GRADE 6</t>
  </si>
  <si>
    <t>02560010</t>
  </si>
  <si>
    <t>02560020</t>
  </si>
  <si>
    <t>02560030</t>
  </si>
  <si>
    <t>02560040</t>
  </si>
  <si>
    <t>02560050</t>
  </si>
  <si>
    <t>03210530</t>
  </si>
  <si>
    <t>03200400</t>
  </si>
  <si>
    <t>GRADE 7</t>
  </si>
  <si>
    <t>03200500</t>
  </si>
  <si>
    <t>GRADE 8</t>
  </si>
  <si>
    <t>03220107</t>
  </si>
  <si>
    <t>03220100</t>
  </si>
  <si>
    <t>03200600</t>
  </si>
  <si>
    <t>03200607</t>
  </si>
  <si>
    <t>03220207</t>
  </si>
  <si>
    <t>03220200</t>
  </si>
  <si>
    <t>03200700</t>
  </si>
  <si>
    <t>03200707</t>
  </si>
  <si>
    <t>03220300</t>
  </si>
  <si>
    <t>03220400</t>
  </si>
  <si>
    <t>02625010</t>
  </si>
  <si>
    <t>English Language Arts and Reading, Grade 1</t>
  </si>
  <si>
    <t>02625020</t>
  </si>
  <si>
    <t>English Language Arts and Reading, Grade 2</t>
  </si>
  <si>
    <t>02625030</t>
  </si>
  <si>
    <t>English Language Arts and Reading, Grade 3</t>
  </si>
  <si>
    <t>02625040</t>
  </si>
  <si>
    <t>English Language Arts and Reading, Grade 4</t>
  </si>
  <si>
    <t>02625050</t>
  </si>
  <si>
    <t>English Language Arts and Reading, Grade 5</t>
  </si>
  <si>
    <t>03200510</t>
  </si>
  <si>
    <t>03200520</t>
  </si>
  <si>
    <t>03200530</t>
  </si>
  <si>
    <t>02625001</t>
  </si>
  <si>
    <t>English Language Arts and Reading, Kindergarten</t>
  </si>
  <si>
    <t>SPANISH LANGUAGE ARTS</t>
  </si>
  <si>
    <t>03200800</t>
  </si>
  <si>
    <t>03200810</t>
  </si>
  <si>
    <t>03200531</t>
  </si>
  <si>
    <t>03200532</t>
  </si>
  <si>
    <t>13034400</t>
  </si>
  <si>
    <t>N1303423</t>
  </si>
  <si>
    <t>N1303746</t>
  </si>
  <si>
    <t>03020000</t>
  </si>
  <si>
    <t>13000500</t>
  </si>
  <si>
    <t>N1302533</t>
  </si>
  <si>
    <t>03380085</t>
  </si>
  <si>
    <t>03380084</t>
  </si>
  <si>
    <t>SR000014</t>
  </si>
  <si>
    <t>SS011000</t>
  </si>
  <si>
    <t>13024900</t>
  </si>
  <si>
    <t>13009300</t>
  </si>
  <si>
    <t>13009310</t>
  </si>
  <si>
    <t>13009400</t>
  </si>
  <si>
    <t>13009410</t>
  </si>
  <si>
    <t>13034300</t>
  </si>
  <si>
    <t>13029800</t>
  </si>
  <si>
    <t>N1303686</t>
  </si>
  <si>
    <t>13016800</t>
  </si>
  <si>
    <t>13018000</t>
  </si>
  <si>
    <t>FAS00001</t>
  </si>
  <si>
    <t>13029900</t>
  </si>
  <si>
    <t>13030000</t>
  </si>
  <si>
    <t>13001800</t>
  </si>
  <si>
    <t>13001810</t>
  </si>
  <si>
    <t>13001400</t>
  </si>
  <si>
    <t>13001410</t>
  </si>
  <si>
    <t>13023000</t>
  </si>
  <si>
    <t>SS012000</t>
  </si>
  <si>
    <t>13001300</t>
  </si>
  <si>
    <t>13001310</t>
  </si>
  <si>
    <t>13018900</t>
  </si>
  <si>
    <t>N1170190</t>
  </si>
  <si>
    <t>N1303012</t>
  </si>
  <si>
    <t>13029500</t>
  </si>
  <si>
    <t>13001700</t>
  </si>
  <si>
    <t>13001710</t>
  </si>
  <si>
    <t>N1303017</t>
  </si>
  <si>
    <t>03580850</t>
  </si>
  <si>
    <t>13040503</t>
  </si>
  <si>
    <t>N1302268</t>
  </si>
  <si>
    <t>N1302809</t>
  </si>
  <si>
    <t>N1160011</t>
  </si>
  <si>
    <t>03580140</t>
  </si>
  <si>
    <t>N1301120</t>
  </si>
  <si>
    <t>03580380</t>
  </si>
  <si>
    <t>N1303756</t>
  </si>
  <si>
    <t>N1303759</t>
  </si>
  <si>
    <t>N1303757</t>
  </si>
  <si>
    <t>N1303758</t>
  </si>
  <si>
    <t>SS013000</t>
  </si>
  <si>
    <t>N1270153</t>
  </si>
  <si>
    <t>N1300272</t>
  </si>
  <si>
    <t>Geographic  Information Systems (GIS) for Agriculture</t>
  </si>
  <si>
    <t>N1302805</t>
  </si>
  <si>
    <t>03100700</t>
  </si>
  <si>
    <t>N1290317</t>
  </si>
  <si>
    <t>N1290318</t>
  </si>
  <si>
    <t>N1290309</t>
  </si>
  <si>
    <t>N1290313</t>
  </si>
  <si>
    <t>13011800</t>
  </si>
  <si>
    <t>02010000</t>
  </si>
  <si>
    <t>02020000</t>
  </si>
  <si>
    <t>02030000</t>
  </si>
  <si>
    <t>02040000</t>
  </si>
  <si>
    <t>02050000</t>
  </si>
  <si>
    <t>02060000</t>
  </si>
  <si>
    <t>02070000</t>
  </si>
  <si>
    <t>02080000</t>
  </si>
  <si>
    <t>13008800</t>
  </si>
  <si>
    <t>13008810</t>
  </si>
  <si>
    <t>13008900</t>
  </si>
  <si>
    <t>13008910</t>
  </si>
  <si>
    <t>13002050</t>
  </si>
  <si>
    <t>13002060</t>
  </si>
  <si>
    <t>SS007000</t>
  </si>
  <si>
    <t>SR000012</t>
  </si>
  <si>
    <t>03810100</t>
  </si>
  <si>
    <t>03813000</t>
  </si>
  <si>
    <t>13020960</t>
  </si>
  <si>
    <t>13020400</t>
  </si>
  <si>
    <t>13020410</t>
  </si>
  <si>
    <t>SS009000</t>
  </si>
  <si>
    <t>02860000</t>
  </si>
  <si>
    <t>02550030</t>
  </si>
  <si>
    <t>02550040</t>
  </si>
  <si>
    <t>02550050</t>
  </si>
  <si>
    <t>02550060</t>
  </si>
  <si>
    <t>02550070</t>
  </si>
  <si>
    <t>02550020</t>
  </si>
  <si>
    <t>13005800</t>
  </si>
  <si>
    <t>13005900</t>
  </si>
  <si>
    <t>SR000008</t>
  </si>
  <si>
    <t>13002000</t>
  </si>
  <si>
    <t>13002010</t>
  </si>
  <si>
    <t>13022800</t>
  </si>
  <si>
    <t>13022300</t>
  </si>
  <si>
    <t>N1302093</t>
  </si>
  <si>
    <t>13014300</t>
  </si>
  <si>
    <t>13011900</t>
  </si>
  <si>
    <t>03221600</t>
  </si>
  <si>
    <t>03221610</t>
  </si>
  <si>
    <t>I3010202</t>
  </si>
  <si>
    <t>I3010201</t>
  </si>
  <si>
    <t>N1290326</t>
  </si>
  <si>
    <t>N1290325</t>
  </si>
  <si>
    <t>I3040003</t>
  </si>
  <si>
    <t>I3040002</t>
  </si>
  <si>
    <t>I3580320</t>
  </si>
  <si>
    <t>I3580310</t>
  </si>
  <si>
    <t>I3580200</t>
  </si>
  <si>
    <t>I3030002</t>
  </si>
  <si>
    <t>I3030001</t>
  </si>
  <si>
    <t>I3303200</t>
  </si>
  <si>
    <t>I3303100</t>
  </si>
  <si>
    <t>I3020000</t>
  </si>
  <si>
    <t>I3830400</t>
  </si>
  <si>
    <t>I3830300</t>
  </si>
  <si>
    <t>I3302200</t>
  </si>
  <si>
    <t>I3302100</t>
  </si>
  <si>
    <t>I3302600</t>
  </si>
  <si>
    <t>I3302500</t>
  </si>
  <si>
    <t>I3301200</t>
  </si>
  <si>
    <t>I3301400</t>
  </si>
  <si>
    <t>I3301500</t>
  </si>
  <si>
    <t>I3301300</t>
  </si>
  <si>
    <t>I3301100</t>
  </si>
  <si>
    <t>I3580500</t>
  </si>
  <si>
    <t>I3580400</t>
  </si>
  <si>
    <t>I3110300</t>
  </si>
  <si>
    <t>I3430500</t>
  </si>
  <si>
    <t>I3430400</t>
  </si>
  <si>
    <t>I3110500</t>
  </si>
  <si>
    <t>I3490500</t>
  </si>
  <si>
    <t>I3410500</t>
  </si>
  <si>
    <t>I3420500</t>
  </si>
  <si>
    <t>I3480500</t>
  </si>
  <si>
    <t>I3520500</t>
  </si>
  <si>
    <t>I3120500</t>
  </si>
  <si>
    <t>I3996100</t>
  </si>
  <si>
    <t>I3450500</t>
  </si>
  <si>
    <t>I3440500</t>
  </si>
  <si>
    <t>I3110400</t>
  </si>
  <si>
    <t>I3490400</t>
  </si>
  <si>
    <t>I3410400</t>
  </si>
  <si>
    <t>I3420400</t>
  </si>
  <si>
    <t>I3480400</t>
  </si>
  <si>
    <t>I3520400</t>
  </si>
  <si>
    <t>I3120400</t>
  </si>
  <si>
    <t>I3996000</t>
  </si>
  <si>
    <t>I3450400</t>
  </si>
  <si>
    <t>I3440400</t>
  </si>
  <si>
    <t>I3220600</t>
  </si>
  <si>
    <t>I3220500</t>
  </si>
  <si>
    <t>I3220800</t>
  </si>
  <si>
    <t>I3220700</t>
  </si>
  <si>
    <t>I3220900</t>
  </si>
  <si>
    <t>I3100600</t>
  </si>
  <si>
    <t>I3100500</t>
  </si>
  <si>
    <t>I3100800</t>
  </si>
  <si>
    <t>I3100700</t>
  </si>
  <si>
    <t>I3250300</t>
  </si>
  <si>
    <t>I3250200</t>
  </si>
  <si>
    <t>I3366020</t>
  </si>
  <si>
    <t>I3366010</t>
  </si>
  <si>
    <t>I3050003</t>
  </si>
  <si>
    <t>I3050002</t>
  </si>
  <si>
    <t>I3304200</t>
  </si>
  <si>
    <t>I3304100</t>
  </si>
  <si>
    <t>I3302400</t>
  </si>
  <si>
    <t>I3302300</t>
  </si>
  <si>
    <t>I3060002</t>
  </si>
  <si>
    <t>I3060001</t>
  </si>
  <si>
    <t>N1290322</t>
  </si>
  <si>
    <t>I3305100</t>
  </si>
  <si>
    <t>N1302123</t>
  </si>
  <si>
    <t>Imaging  Technology I</t>
  </si>
  <si>
    <t>03221850</t>
  </si>
  <si>
    <t>03221830</t>
  </si>
  <si>
    <t>03221840</t>
  </si>
  <si>
    <t>03221800</t>
  </si>
  <si>
    <t>03221810</t>
  </si>
  <si>
    <t>03221820</t>
  </si>
  <si>
    <t>03581500</t>
  </si>
  <si>
    <t>03581600</t>
  </si>
  <si>
    <t>03581700</t>
  </si>
  <si>
    <t>03231000</t>
  </si>
  <si>
    <t>03231011</t>
  </si>
  <si>
    <t>03231022</t>
  </si>
  <si>
    <t>03102500</t>
  </si>
  <si>
    <t>03102501</t>
  </si>
  <si>
    <t>03102502</t>
  </si>
  <si>
    <t>03241200</t>
  </si>
  <si>
    <t>03241210</t>
  </si>
  <si>
    <t>03241220</t>
  </si>
  <si>
    <t>03580900</t>
  </si>
  <si>
    <t>03581000</t>
  </si>
  <si>
    <t>03581100</t>
  </si>
  <si>
    <t>SS025000</t>
  </si>
  <si>
    <t>N1290450</t>
  </si>
  <si>
    <t>SS001000</t>
  </si>
  <si>
    <t>SS001007</t>
  </si>
  <si>
    <t>SS001008</t>
  </si>
  <si>
    <t>SS001005</t>
  </si>
  <si>
    <t>SS001013</t>
  </si>
  <si>
    <t>SS001001</t>
  </si>
  <si>
    <t>SS001009</t>
  </si>
  <si>
    <t>SS001017</t>
  </si>
  <si>
    <t>SS001004</t>
  </si>
  <si>
    <t>SS001014</t>
  </si>
  <si>
    <t>SS001016</t>
  </si>
  <si>
    <t>SS001010</t>
  </si>
  <si>
    <t>SS001002</t>
  </si>
  <si>
    <t>SS001015</t>
  </si>
  <si>
    <t>SS001011</t>
  </si>
  <si>
    <t>SS001003</t>
  </si>
  <si>
    <t>SS001012</t>
  </si>
  <si>
    <t>SS001006</t>
  </si>
  <si>
    <t>SS001018</t>
  </si>
  <si>
    <t>SA000003</t>
  </si>
  <si>
    <t>13014400</t>
  </si>
  <si>
    <t>SS004000</t>
  </si>
  <si>
    <t>SS004007</t>
  </si>
  <si>
    <t>SS004008</t>
  </si>
  <si>
    <t>SS004005</t>
  </si>
  <si>
    <t>SS004013</t>
  </si>
  <si>
    <t>SS004001</t>
  </si>
  <si>
    <t>SS004009</t>
  </si>
  <si>
    <t>SS004017</t>
  </si>
  <si>
    <t>SS004004</t>
  </si>
  <si>
    <t>SS004014</t>
  </si>
  <si>
    <t>SS004016</t>
  </si>
  <si>
    <t>SS004010</t>
  </si>
  <si>
    <t>SS004002</t>
  </si>
  <si>
    <t>SS004015</t>
  </si>
  <si>
    <t>SS004011</t>
  </si>
  <si>
    <t>SS004003</t>
  </si>
  <si>
    <t>SS004012</t>
  </si>
  <si>
    <t>SS004006</t>
  </si>
  <si>
    <t>SS004018</t>
  </si>
  <si>
    <t>SS002000</t>
  </si>
  <si>
    <t>N1170196</t>
  </si>
  <si>
    <t>Instrument  Repair Technician</t>
  </si>
  <si>
    <t>13016500</t>
  </si>
  <si>
    <t>11101000</t>
  </si>
  <si>
    <t>11102000</t>
  </si>
  <si>
    <t>11103000</t>
  </si>
  <si>
    <t>11104000</t>
  </si>
  <si>
    <t>03060201</t>
  </si>
  <si>
    <t>03390400</t>
  </si>
  <si>
    <t>N1170186</t>
  </si>
  <si>
    <t>13004300</t>
  </si>
  <si>
    <t>13004400</t>
  </si>
  <si>
    <t>N1303770</t>
  </si>
  <si>
    <t>N1302803</t>
  </si>
  <si>
    <t>N1302804</t>
  </si>
  <si>
    <t>13024400</t>
  </si>
  <si>
    <t>SA000004</t>
  </si>
  <si>
    <t>13040502</t>
  </si>
  <si>
    <t>N1303687</t>
  </si>
  <si>
    <t>N1304672</t>
  </si>
  <si>
    <t>13039350</t>
  </si>
  <si>
    <t>N1302812</t>
  </si>
  <si>
    <t>N1303769</t>
  </si>
  <si>
    <t>13025100</t>
  </si>
  <si>
    <t>13022550</t>
  </si>
  <si>
    <t>N1302101</t>
  </si>
  <si>
    <t>N1303742</t>
  </si>
  <si>
    <t>N1302269</t>
  </si>
  <si>
    <t>N1302102</t>
  </si>
  <si>
    <t>N1303688</t>
  </si>
  <si>
    <t>N1303900</t>
  </si>
  <si>
    <t>N1302103</t>
  </si>
  <si>
    <t>N1120042</t>
  </si>
  <si>
    <t>N1304666</t>
  </si>
  <si>
    <t>N1302100</t>
  </si>
  <si>
    <t>13039270</t>
  </si>
  <si>
    <t>N1304670</t>
  </si>
  <si>
    <t>13032250</t>
  </si>
  <si>
    <t>12700400</t>
  </si>
  <si>
    <t>12700430</t>
  </si>
  <si>
    <t>12700410</t>
  </si>
  <si>
    <t>12700420</t>
  </si>
  <si>
    <t>03230100</t>
  </si>
  <si>
    <t>01020000</t>
  </si>
  <si>
    <t>N1302124</t>
  </si>
  <si>
    <t>Kinesiology  II</t>
  </si>
  <si>
    <t>N1302104</t>
  </si>
  <si>
    <t>13001900</t>
  </si>
  <si>
    <t>03440220</t>
  </si>
  <si>
    <t>03440110</t>
  </si>
  <si>
    <t>03440330</t>
  </si>
  <si>
    <t>03440440</t>
  </si>
  <si>
    <t>03520100</t>
  </si>
  <si>
    <t>03530100</t>
  </si>
  <si>
    <t>03510100</t>
  </si>
  <si>
    <t>03110100</t>
  </si>
  <si>
    <t>03490100</t>
  </si>
  <si>
    <t>03410100</t>
  </si>
  <si>
    <t>03420100</t>
  </si>
  <si>
    <t>03400100</t>
  </si>
  <si>
    <t>03120100</t>
  </si>
  <si>
    <t>03470100</t>
  </si>
  <si>
    <t>03450100</t>
  </si>
  <si>
    <t>03440100</t>
  </si>
  <si>
    <t>03980100</t>
  </si>
  <si>
    <t>03520200</t>
  </si>
  <si>
    <t>11403000</t>
  </si>
  <si>
    <t>03530200</t>
  </si>
  <si>
    <t>03510200</t>
  </si>
  <si>
    <t>03110200</t>
  </si>
  <si>
    <t>03490200</t>
  </si>
  <si>
    <t>03410200</t>
  </si>
  <si>
    <t>03420200</t>
  </si>
  <si>
    <t>03400200</t>
  </si>
  <si>
    <t>03120200</t>
  </si>
  <si>
    <t>03470200</t>
  </si>
  <si>
    <t>03450200</t>
  </si>
  <si>
    <t>03440200</t>
  </si>
  <si>
    <t>03980200</t>
  </si>
  <si>
    <t>03520300</t>
  </si>
  <si>
    <t>11403100</t>
  </si>
  <si>
    <t>03530300</t>
  </si>
  <si>
    <t>03510300</t>
  </si>
  <si>
    <t>03110300</t>
  </si>
  <si>
    <t>03490300</t>
  </si>
  <si>
    <t>03410300</t>
  </si>
  <si>
    <t>03420300</t>
  </si>
  <si>
    <t>03400300</t>
  </si>
  <si>
    <t>03120300</t>
  </si>
  <si>
    <t>03470300</t>
  </si>
  <si>
    <t>03450300</t>
  </si>
  <si>
    <t>03440300</t>
  </si>
  <si>
    <t>03980300</t>
  </si>
  <si>
    <t>03520400</t>
  </si>
  <si>
    <t>11403200</t>
  </si>
  <si>
    <t>03530400</t>
  </si>
  <si>
    <t>03510400</t>
  </si>
  <si>
    <t>03110400</t>
  </si>
  <si>
    <t>03490400</t>
  </si>
  <si>
    <t>03410400</t>
  </si>
  <si>
    <t>03420400</t>
  </si>
  <si>
    <t>03400400</t>
  </si>
  <si>
    <t>03120400</t>
  </si>
  <si>
    <t>03470400</t>
  </si>
  <si>
    <t>03450400</t>
  </si>
  <si>
    <t>03440400</t>
  </si>
  <si>
    <t>03980400</t>
  </si>
  <si>
    <t>03520500</t>
  </si>
  <si>
    <t>11403300</t>
  </si>
  <si>
    <t>03530500</t>
  </si>
  <si>
    <t>03510500</t>
  </si>
  <si>
    <t>03110500</t>
  </si>
  <si>
    <t>03490500</t>
  </si>
  <si>
    <t>03410500</t>
  </si>
  <si>
    <t>03420500</t>
  </si>
  <si>
    <t>03400500</t>
  </si>
  <si>
    <t>03120500</t>
  </si>
  <si>
    <t>03470500</t>
  </si>
  <si>
    <t>03450500</t>
  </si>
  <si>
    <t>03440500</t>
  </si>
  <si>
    <t>03520600</t>
  </si>
  <si>
    <t>11403400</t>
  </si>
  <si>
    <t>03530600</t>
  </si>
  <si>
    <t>03510600</t>
  </si>
  <si>
    <t>03110600</t>
  </si>
  <si>
    <t>03490600</t>
  </si>
  <si>
    <t>03410600</t>
  </si>
  <si>
    <t>03420600</t>
  </si>
  <si>
    <t>03400600</t>
  </si>
  <si>
    <t>03120600</t>
  </si>
  <si>
    <t>03470600</t>
  </si>
  <si>
    <t>03450600</t>
  </si>
  <si>
    <t>03440600</t>
  </si>
  <si>
    <t>03520700</t>
  </si>
  <si>
    <t>11403500</t>
  </si>
  <si>
    <t>03530700</t>
  </si>
  <si>
    <t>03510700</t>
  </si>
  <si>
    <t>03110700</t>
  </si>
  <si>
    <t>03490700</t>
  </si>
  <si>
    <t>03410700</t>
  </si>
  <si>
    <t>03420700</t>
  </si>
  <si>
    <t>03400700</t>
  </si>
  <si>
    <t>03120700</t>
  </si>
  <si>
    <t>03470700</t>
  </si>
  <si>
    <t>03450700</t>
  </si>
  <si>
    <t>03440700</t>
  </si>
  <si>
    <t>02431000</t>
  </si>
  <si>
    <t>02432000</t>
  </si>
  <si>
    <t>02433000</t>
  </si>
  <si>
    <t>02434000</t>
  </si>
  <si>
    <t>02435000</t>
  </si>
  <si>
    <t>02436000</t>
  </si>
  <si>
    <t>03433000</t>
  </si>
  <si>
    <t>01430000</t>
  </si>
  <si>
    <t>03430100</t>
  </si>
  <si>
    <t>03430200</t>
  </si>
  <si>
    <t>03430300</t>
  </si>
  <si>
    <t>03430400</t>
  </si>
  <si>
    <t>03430500</t>
  </si>
  <si>
    <t>03430600</t>
  </si>
  <si>
    <t>03430700</t>
  </si>
  <si>
    <t>02981000</t>
  </si>
  <si>
    <t>02111000</t>
  </si>
  <si>
    <t>02491000</t>
  </si>
  <si>
    <t>02411000</t>
  </si>
  <si>
    <t>02421000</t>
  </si>
  <si>
    <t>02521000</t>
  </si>
  <si>
    <t>02401000</t>
  </si>
  <si>
    <t>02121000</t>
  </si>
  <si>
    <t>11401900</t>
  </si>
  <si>
    <t>02471000</t>
  </si>
  <si>
    <t>02451000</t>
  </si>
  <si>
    <t>02441000</t>
  </si>
  <si>
    <t>02531000</t>
  </si>
  <si>
    <t>02511000</t>
  </si>
  <si>
    <t>02982000</t>
  </si>
  <si>
    <t>02112000</t>
  </si>
  <si>
    <t>02492000</t>
  </si>
  <si>
    <t>02412000</t>
  </si>
  <si>
    <t>02422000</t>
  </si>
  <si>
    <t>02522000</t>
  </si>
  <si>
    <t>02402000</t>
  </si>
  <si>
    <t>02122000</t>
  </si>
  <si>
    <t>11402000</t>
  </si>
  <si>
    <t>02472000</t>
  </si>
  <si>
    <t>02452000</t>
  </si>
  <si>
    <t>02442000</t>
  </si>
  <si>
    <t>02532000</t>
  </si>
  <si>
    <t>02512000</t>
  </si>
  <si>
    <t>02983000</t>
  </si>
  <si>
    <t>02113000</t>
  </si>
  <si>
    <t>02493000</t>
  </si>
  <si>
    <t>02413000</t>
  </si>
  <si>
    <t>02423000</t>
  </si>
  <si>
    <t>02523000</t>
  </si>
  <si>
    <t>02403000</t>
  </si>
  <si>
    <t>02123000</t>
  </si>
  <si>
    <t>11402100</t>
  </si>
  <si>
    <t>02473000</t>
  </si>
  <si>
    <t>02453000</t>
  </si>
  <si>
    <t>02443000</t>
  </si>
  <si>
    <t>02533000</t>
  </si>
  <si>
    <t>02513000</t>
  </si>
  <si>
    <t>02984000</t>
  </si>
  <si>
    <t>02114000</t>
  </si>
  <si>
    <t>02494000</t>
  </si>
  <si>
    <t>02414000</t>
  </si>
  <si>
    <t>02424000</t>
  </si>
  <si>
    <t>02524000</t>
  </si>
  <si>
    <t>02404000</t>
  </si>
  <si>
    <t>02124000</t>
  </si>
  <si>
    <t>11402200</t>
  </si>
  <si>
    <t>02474000</t>
  </si>
  <si>
    <t>02454000</t>
  </si>
  <si>
    <t>02444000</t>
  </si>
  <si>
    <t>02534000</t>
  </si>
  <si>
    <t>02514000</t>
  </si>
  <si>
    <t>02985000</t>
  </si>
  <si>
    <t>02115000</t>
  </si>
  <si>
    <t>02495000</t>
  </si>
  <si>
    <t>02415000</t>
  </si>
  <si>
    <t>02425000</t>
  </si>
  <si>
    <t>02525000</t>
  </si>
  <si>
    <t>02405000</t>
  </si>
  <si>
    <t>02125000</t>
  </si>
  <si>
    <t>11402300</t>
  </si>
  <si>
    <t>02475000</t>
  </si>
  <si>
    <t>02455000</t>
  </si>
  <si>
    <t>02445000</t>
  </si>
  <si>
    <t>02535000</t>
  </si>
  <si>
    <t>02515000</t>
  </si>
  <si>
    <t>02986000</t>
  </si>
  <si>
    <t>02116000</t>
  </si>
  <si>
    <t>02496000</t>
  </si>
  <si>
    <t>02416000</t>
  </si>
  <si>
    <t>02426000</t>
  </si>
  <si>
    <t>02526000</t>
  </si>
  <si>
    <t>02406000</t>
  </si>
  <si>
    <t>02126000</t>
  </si>
  <si>
    <t>11402400</t>
  </si>
  <si>
    <t>02476000</t>
  </si>
  <si>
    <t>02456000</t>
  </si>
  <si>
    <t>02446000</t>
  </si>
  <si>
    <t>02536000</t>
  </si>
  <si>
    <t>02516000</t>
  </si>
  <si>
    <t>11400100</t>
  </si>
  <si>
    <t>11400200</t>
  </si>
  <si>
    <t>11400300</t>
  </si>
  <si>
    <t>11400400</t>
  </si>
  <si>
    <t>11400500</t>
  </si>
  <si>
    <t>11400600</t>
  </si>
  <si>
    <t>03983000</t>
  </si>
  <si>
    <t>03113000</t>
  </si>
  <si>
    <t>03493000</t>
  </si>
  <si>
    <t>03413000</t>
  </si>
  <si>
    <t>03423000</t>
  </si>
  <si>
    <t>03521000</t>
  </si>
  <si>
    <t>03403000</t>
  </si>
  <si>
    <t>03123000</t>
  </si>
  <si>
    <t>11402500</t>
  </si>
  <si>
    <t>03473000</t>
  </si>
  <si>
    <t>03453000</t>
  </si>
  <si>
    <t>03443000</t>
  </si>
  <si>
    <t>11400700</t>
  </si>
  <si>
    <t>03531000</t>
  </si>
  <si>
    <t>03511000</t>
  </si>
  <si>
    <t>01980000</t>
  </si>
  <si>
    <t>01110000</t>
  </si>
  <si>
    <t>01490000</t>
  </si>
  <si>
    <t>01410000</t>
  </si>
  <si>
    <t>01420000</t>
  </si>
  <si>
    <t>01521000</t>
  </si>
  <si>
    <t>01400000</t>
  </si>
  <si>
    <t>01120000</t>
  </si>
  <si>
    <t>11401800</t>
  </si>
  <si>
    <t>01470000</t>
  </si>
  <si>
    <t>01450000</t>
  </si>
  <si>
    <t>01440000</t>
  </si>
  <si>
    <t>11400000</t>
  </si>
  <si>
    <t>01531000</t>
  </si>
  <si>
    <t>01511000</t>
  </si>
  <si>
    <t>11402900</t>
  </si>
  <si>
    <t>11401100</t>
  </si>
  <si>
    <t>11401200</t>
  </si>
  <si>
    <t>11401300</t>
  </si>
  <si>
    <t>11401400</t>
  </si>
  <si>
    <t>11401500</t>
  </si>
  <si>
    <t>11401600</t>
  </si>
  <si>
    <t>11401700</t>
  </si>
  <si>
    <t>13029300</t>
  </si>
  <si>
    <t>13029400</t>
  </si>
  <si>
    <t>N1290012</t>
  </si>
  <si>
    <t>N1303014</t>
  </si>
  <si>
    <t>SS022000</t>
  </si>
  <si>
    <t>13024500</t>
  </si>
  <si>
    <t>N1110021</t>
  </si>
  <si>
    <t>03221500</t>
  </si>
  <si>
    <t>13000300</t>
  </si>
  <si>
    <t>13000310</t>
  </si>
  <si>
    <t>84900XXX</t>
  </si>
  <si>
    <t>LOCAL CREDIT COURSE</t>
  </si>
  <si>
    <t>82000XXX</t>
  </si>
  <si>
    <t>82910XXX</t>
  </si>
  <si>
    <t>83000XXX</t>
  </si>
  <si>
    <t>84000XXX</t>
  </si>
  <si>
    <t>82400XXX</t>
  </si>
  <si>
    <t>82950XXX</t>
  </si>
  <si>
    <t>83400XXX</t>
  </si>
  <si>
    <t>84500XXX</t>
  </si>
  <si>
    <t>80300XXX</t>
  </si>
  <si>
    <t>80400XXX</t>
  </si>
  <si>
    <t>80500XXX</t>
  </si>
  <si>
    <t>80600XXX</t>
  </si>
  <si>
    <t>80700XXX</t>
  </si>
  <si>
    <t>80800XXX</t>
  </si>
  <si>
    <t>84300XXX</t>
  </si>
  <si>
    <t>80200XXX</t>
  </si>
  <si>
    <t>82500XXX</t>
  </si>
  <si>
    <t>82960XXX</t>
  </si>
  <si>
    <t>83500XXX</t>
  </si>
  <si>
    <t>84600XXX</t>
  </si>
  <si>
    <t>82100XXX</t>
  </si>
  <si>
    <t>82920XXX</t>
  </si>
  <si>
    <t>83100XXX</t>
  </si>
  <si>
    <t>84100XXX</t>
  </si>
  <si>
    <t>80900XXX</t>
  </si>
  <si>
    <t>85000XXX</t>
  </si>
  <si>
    <t>82900XXX</t>
  </si>
  <si>
    <t>82990XXX</t>
  </si>
  <si>
    <t>83800XXX</t>
  </si>
  <si>
    <t>84200XXX</t>
  </si>
  <si>
    <t>80100XXX</t>
  </si>
  <si>
    <t>PRE-KINDERGARTEN</t>
  </si>
  <si>
    <t>82700XXX</t>
  </si>
  <si>
    <t>82980XXX</t>
  </si>
  <si>
    <t>83700XXX</t>
  </si>
  <si>
    <t>84800XXX</t>
  </si>
  <si>
    <t>82300XXX</t>
  </si>
  <si>
    <t>82940XXX</t>
  </si>
  <si>
    <t>83300XXX</t>
  </si>
  <si>
    <t>84400XXX</t>
  </si>
  <si>
    <t>82600XXX</t>
  </si>
  <si>
    <t>82970XXX</t>
  </si>
  <si>
    <t>83600XXX</t>
  </si>
  <si>
    <t>84700XXX</t>
  </si>
  <si>
    <t>82220XXX</t>
  </si>
  <si>
    <t>82932XXX</t>
  </si>
  <si>
    <t>83220XXX</t>
  </si>
  <si>
    <t>82210XXX</t>
  </si>
  <si>
    <t>82931XXX</t>
  </si>
  <si>
    <t>83210XXX</t>
  </si>
  <si>
    <t>LD129000</t>
  </si>
  <si>
    <t>LD11000A</t>
  </si>
  <si>
    <t>LD11000B</t>
  </si>
  <si>
    <t>LD11000C</t>
  </si>
  <si>
    <t>LD11000D</t>
  </si>
  <si>
    <t>LD11110A</t>
  </si>
  <si>
    <t>LD11110B</t>
  </si>
  <si>
    <t>LD11110C</t>
  </si>
  <si>
    <t>LD11110D</t>
  </si>
  <si>
    <t>LD11220A</t>
  </si>
  <si>
    <t>LD11220B</t>
  </si>
  <si>
    <t>LD11220C</t>
  </si>
  <si>
    <t>LD11220D</t>
  </si>
  <si>
    <t>N1290100</t>
  </si>
  <si>
    <t>N1290101</t>
  </si>
  <si>
    <t>N1303801</t>
  </si>
  <si>
    <t>N1290332</t>
  </si>
  <si>
    <t>N1290333</t>
  </si>
  <si>
    <t>N1290334</t>
  </si>
  <si>
    <t>N1290335</t>
  </si>
  <si>
    <t>13040200</t>
  </si>
  <si>
    <t>13032900</t>
  </si>
  <si>
    <t>13032950</t>
  </si>
  <si>
    <t>N1304662</t>
  </si>
  <si>
    <t>N1304663</t>
  </si>
  <si>
    <t>N1303424</t>
  </si>
  <si>
    <t>13006300</t>
  </si>
  <si>
    <t>13006400</t>
  </si>
  <si>
    <t>13001000</t>
  </si>
  <si>
    <t>03102400</t>
  </si>
  <si>
    <t>IHE11100</t>
  </si>
  <si>
    <t>13020970</t>
  </si>
  <si>
    <t>02640060</t>
  </si>
  <si>
    <t>02640005</t>
  </si>
  <si>
    <t>02820000</t>
  </si>
  <si>
    <t>02640010</t>
  </si>
  <si>
    <t>02640020</t>
  </si>
  <si>
    <t>02640030</t>
  </si>
  <si>
    <t>02640040</t>
  </si>
  <si>
    <t>02640050</t>
  </si>
  <si>
    <t>03103000</t>
  </si>
  <si>
    <t>03103100</t>
  </si>
  <si>
    <t>N1302125</t>
  </si>
  <si>
    <t>Medical  Intervention Evaluation and Research</t>
  </si>
  <si>
    <t>N1302094</t>
  </si>
  <si>
    <t>13020700</t>
  </si>
  <si>
    <t>13020300</t>
  </si>
  <si>
    <t>SR000011</t>
  </si>
  <si>
    <t>13032700</t>
  </si>
  <si>
    <t>13032800</t>
  </si>
  <si>
    <t>N1130021</t>
  </si>
  <si>
    <t>N1302540</t>
  </si>
  <si>
    <t>13005300</t>
  </si>
  <si>
    <t>03580390</t>
  </si>
  <si>
    <t>N1110019</t>
  </si>
  <si>
    <t>13016200</t>
  </si>
  <si>
    <t>N1170118</t>
  </si>
  <si>
    <t>N1110018</t>
  </si>
  <si>
    <t>03154130</t>
  </si>
  <si>
    <t>03154131</t>
  </si>
  <si>
    <t>03154133</t>
  </si>
  <si>
    <t>03154132</t>
  </si>
  <si>
    <t>03154134</t>
  </si>
  <si>
    <t>03154230</t>
  </si>
  <si>
    <t>03154231</t>
  </si>
  <si>
    <t>03154233</t>
  </si>
  <si>
    <t>03154235</t>
  </si>
  <si>
    <t>03154232</t>
  </si>
  <si>
    <t>03154234</t>
  </si>
  <si>
    <t>03154330</t>
  </si>
  <si>
    <t>03154331</t>
  </si>
  <si>
    <t>03154333</t>
  </si>
  <si>
    <t>03154335</t>
  </si>
  <si>
    <t>03154332</t>
  </si>
  <si>
    <t>03154334</t>
  </si>
  <si>
    <t>03154600</t>
  </si>
  <si>
    <t>03155000</t>
  </si>
  <si>
    <t>03153000</t>
  </si>
  <si>
    <t>03153800</t>
  </si>
  <si>
    <t>03154200</t>
  </si>
  <si>
    <t>03153400</t>
  </si>
  <si>
    <t>03152500</t>
  </si>
  <si>
    <t>03150100</t>
  </si>
  <si>
    <t>03150900</t>
  </si>
  <si>
    <t>03151700</t>
  </si>
  <si>
    <t>03151300</t>
  </si>
  <si>
    <t>03150500</t>
  </si>
  <si>
    <t>03152100</t>
  </si>
  <si>
    <t>03154700</t>
  </si>
  <si>
    <t>03155100</t>
  </si>
  <si>
    <t>03153100</t>
  </si>
  <si>
    <t>03153900</t>
  </si>
  <si>
    <t>03154300</t>
  </si>
  <si>
    <t>03153500</t>
  </si>
  <si>
    <t>03152600</t>
  </si>
  <si>
    <t>03150200</t>
  </si>
  <si>
    <t>03151000</t>
  </si>
  <si>
    <t>03151800</t>
  </si>
  <si>
    <t>03151400</t>
  </si>
  <si>
    <t>03150600</t>
  </si>
  <si>
    <t>03152200</t>
  </si>
  <si>
    <t>03152601</t>
  </si>
  <si>
    <t>03154800</t>
  </si>
  <si>
    <t>03155200</t>
  </si>
  <si>
    <t>03153200</t>
  </si>
  <si>
    <t>03154000</t>
  </si>
  <si>
    <t>03154400</t>
  </si>
  <si>
    <t>03153600</t>
  </si>
  <si>
    <t>03150300</t>
  </si>
  <si>
    <t>03151100</t>
  </si>
  <si>
    <t>03151900</t>
  </si>
  <si>
    <t>03151500</t>
  </si>
  <si>
    <t>03150700</t>
  </si>
  <si>
    <t>03152300</t>
  </si>
  <si>
    <t>03152602</t>
  </si>
  <si>
    <t>03154900</t>
  </si>
  <si>
    <t>03155300</t>
  </si>
  <si>
    <t>03153300</t>
  </si>
  <si>
    <t>03154100</t>
  </si>
  <si>
    <t>03154500</t>
  </si>
  <si>
    <t>03153700</t>
  </si>
  <si>
    <t>03150400</t>
  </si>
  <si>
    <t>03151200</t>
  </si>
  <si>
    <t>03152000</t>
  </si>
  <si>
    <t>03151600</t>
  </si>
  <si>
    <t>03150800</t>
  </si>
  <si>
    <t>03152400</t>
  </si>
  <si>
    <t>03156400</t>
  </si>
  <si>
    <t>03156500</t>
  </si>
  <si>
    <t>03155600</t>
  </si>
  <si>
    <t>03155700</t>
  </si>
  <si>
    <t>03155800</t>
  </si>
  <si>
    <t>03155900</t>
  </si>
  <si>
    <t>03156000</t>
  </si>
  <si>
    <t>03156100</t>
  </si>
  <si>
    <t>03156200</t>
  </si>
  <si>
    <t>03156300</t>
  </si>
  <si>
    <t>03155400</t>
  </si>
  <si>
    <t>03155500</t>
  </si>
  <si>
    <t>02890000</t>
  </si>
  <si>
    <t>02520005</t>
  </si>
  <si>
    <t>02520006</t>
  </si>
  <si>
    <t>02520007</t>
  </si>
  <si>
    <t>02520008</t>
  </si>
  <si>
    <t>02520009</t>
  </si>
  <si>
    <t>02520004</t>
  </si>
  <si>
    <t>03251900</t>
  </si>
  <si>
    <t>03252000</t>
  </si>
  <si>
    <t>03252100</t>
  </si>
  <si>
    <t>03252200</t>
  </si>
  <si>
    <t>N1302531</t>
  </si>
  <si>
    <t>13018800</t>
  </si>
  <si>
    <t>N1290330</t>
  </si>
  <si>
    <t>13027400</t>
  </si>
  <si>
    <t>13027410</t>
  </si>
  <si>
    <t>N1110025</t>
  </si>
  <si>
    <t>N1303680</t>
  </si>
  <si>
    <t>N1303681</t>
  </si>
  <si>
    <t>N1303682</t>
  </si>
  <si>
    <t>13001250</t>
  </si>
  <si>
    <t>13001255</t>
  </si>
  <si>
    <t>13001260</t>
  </si>
  <si>
    <t>13001265</t>
  </si>
  <si>
    <t>13040500</t>
  </si>
  <si>
    <t>13040501</t>
  </si>
  <si>
    <t>N1302126</t>
  </si>
  <si>
    <t>Optical  Technician</t>
  </si>
  <si>
    <t>03240200</t>
  </si>
  <si>
    <t>03240300</t>
  </si>
  <si>
    <t>03240400</t>
  </si>
  <si>
    <t>03993200</t>
  </si>
  <si>
    <t>03993300</t>
  </si>
  <si>
    <t>03993400</t>
  </si>
  <si>
    <t>03996000</t>
  </si>
  <si>
    <t>03996100</t>
  </si>
  <si>
    <t>03996200</t>
  </si>
  <si>
    <t>03996300</t>
  </si>
  <si>
    <t>02497010</t>
  </si>
  <si>
    <t>02497020</t>
  </si>
  <si>
    <t>02497030</t>
  </si>
  <si>
    <t>02497040</t>
  </si>
  <si>
    <t>02497050</t>
  </si>
  <si>
    <t>02497060</t>
  </si>
  <si>
    <t>03993000</t>
  </si>
  <si>
    <t>02497009</t>
  </si>
  <si>
    <t>13039900</t>
  </si>
  <si>
    <t>13039910</t>
  </si>
  <si>
    <t>N1302536</t>
  </si>
  <si>
    <t>N1302537</t>
  </si>
  <si>
    <t>N1290051</t>
  </si>
  <si>
    <t>N1290052</t>
  </si>
  <si>
    <t>N1290053</t>
  </si>
  <si>
    <t>N1290054</t>
  </si>
  <si>
    <t>13020800</t>
  </si>
  <si>
    <t>PES00000</t>
  </si>
  <si>
    <t>PES00001</t>
  </si>
  <si>
    <t>PES00002</t>
  </si>
  <si>
    <t>PES00003</t>
  </si>
  <si>
    <t>PES00013</t>
  </si>
  <si>
    <t>PES00014</t>
  </si>
  <si>
    <t>PES00004</t>
  </si>
  <si>
    <t>PES00012</t>
  </si>
  <si>
    <t>PES00008</t>
  </si>
  <si>
    <t>PES00009</t>
  </si>
  <si>
    <t>PES00010</t>
  </si>
  <si>
    <t>PES00011</t>
  </si>
  <si>
    <t>N1290024</t>
  </si>
  <si>
    <t>N1290025</t>
  </si>
  <si>
    <t>N1290005</t>
  </si>
  <si>
    <t>N1290006</t>
  </si>
  <si>
    <t>N1290203</t>
  </si>
  <si>
    <t>N1290204</t>
  </si>
  <si>
    <t>03380082</t>
  </si>
  <si>
    <t>13040504</t>
  </si>
  <si>
    <t>13020950</t>
  </si>
  <si>
    <t>N1302127</t>
  </si>
  <si>
    <t>Pharmacy  I</t>
  </si>
  <si>
    <t>03230800</t>
  </si>
  <si>
    <t>N1302128</t>
  </si>
  <si>
    <t>Physical  Therapy I</t>
  </si>
  <si>
    <t>02850000</t>
  </si>
  <si>
    <t>02530004</t>
  </si>
  <si>
    <t>02530005</t>
  </si>
  <si>
    <t>02530006</t>
  </si>
  <si>
    <t>02530007</t>
  </si>
  <si>
    <t>02530008</t>
  </si>
  <si>
    <t>02530003</t>
  </si>
  <si>
    <t>03823000</t>
  </si>
  <si>
    <t>02530002</t>
  </si>
  <si>
    <t>N1170180</t>
  </si>
  <si>
    <t>N1170181</t>
  </si>
  <si>
    <t>03050000</t>
  </si>
  <si>
    <t>N1170197</t>
  </si>
  <si>
    <t>Piano  Technician I</t>
  </si>
  <si>
    <t>N1170198</t>
  </si>
  <si>
    <t>Piano  Technician II</t>
  </si>
  <si>
    <t>N1170199</t>
  </si>
  <si>
    <t>Piano  Technician III</t>
  </si>
  <si>
    <t>N1170200</t>
  </si>
  <si>
    <t>Piano  Technician IV</t>
  </si>
  <si>
    <t>N1300425</t>
  </si>
  <si>
    <t>N1300426</t>
  </si>
  <si>
    <t>N1300427</t>
  </si>
  <si>
    <t>N1300428</t>
  </si>
  <si>
    <t>13018700</t>
  </si>
  <si>
    <t>SS014000</t>
  </si>
  <si>
    <t>13006000</t>
  </si>
  <si>
    <t>13006100</t>
  </si>
  <si>
    <t>13018300</t>
  </si>
  <si>
    <t>13018400</t>
  </si>
  <si>
    <t>13002505</t>
  </si>
  <si>
    <t>13002515</t>
  </si>
  <si>
    <t>13008455</t>
  </si>
  <si>
    <t>13008465</t>
  </si>
  <si>
    <t>13004805</t>
  </si>
  <si>
    <t>13004815</t>
  </si>
  <si>
    <t>13008705</t>
  </si>
  <si>
    <t>13008715</t>
  </si>
  <si>
    <t>13009255</t>
  </si>
  <si>
    <t>13009265</t>
  </si>
  <si>
    <t>13006205</t>
  </si>
  <si>
    <t>13006215</t>
  </si>
  <si>
    <t>13005255</t>
  </si>
  <si>
    <t>13005265</t>
  </si>
  <si>
    <t>13022705</t>
  </si>
  <si>
    <t>13022715</t>
  </si>
  <si>
    <t>13020505</t>
  </si>
  <si>
    <t>13020515</t>
  </si>
  <si>
    <t>13022905</t>
  </si>
  <si>
    <t>13022915</t>
  </si>
  <si>
    <t>13004505</t>
  </si>
  <si>
    <t>13004515</t>
  </si>
  <si>
    <t>13006455</t>
  </si>
  <si>
    <t>13006465</t>
  </si>
  <si>
    <t>13009805</t>
  </si>
  <si>
    <t>13009815</t>
  </si>
  <si>
    <t>13019005</t>
  </si>
  <si>
    <t>13019015</t>
  </si>
  <si>
    <t>13037405</t>
  </si>
  <si>
    <t>13037415</t>
  </si>
  <si>
    <t>03221300</t>
  </si>
  <si>
    <t>N1300996</t>
  </si>
  <si>
    <t>Practicum  in Digital Audio Technology</t>
  </si>
  <si>
    <t>N1303425</t>
  </si>
  <si>
    <t>Practicum  in Entrepreneurship</t>
  </si>
  <si>
    <t>N1302275</t>
  </si>
  <si>
    <t>Practicum  in Event and Meeting Planning</t>
  </si>
  <si>
    <t>13002500</t>
  </si>
  <si>
    <t>13002510</t>
  </si>
  <si>
    <t>13008460</t>
  </si>
  <si>
    <t>13008450</t>
  </si>
  <si>
    <t>13004800</t>
  </si>
  <si>
    <t>13004810</t>
  </si>
  <si>
    <t>13008700</t>
  </si>
  <si>
    <t>13008710</t>
  </si>
  <si>
    <t>13012200</t>
  </si>
  <si>
    <t>13012210</t>
  </si>
  <si>
    <t>13012205</t>
  </si>
  <si>
    <t>13012215</t>
  </si>
  <si>
    <t>13009250</t>
  </si>
  <si>
    <t>13009260</t>
  </si>
  <si>
    <t>13006200</t>
  </si>
  <si>
    <t>13006210</t>
  </si>
  <si>
    <t>13005250</t>
  </si>
  <si>
    <t>13005260</t>
  </si>
  <si>
    <t>13022700</t>
  </si>
  <si>
    <t>13022710</t>
  </si>
  <si>
    <t>13040470</t>
  </si>
  <si>
    <t>13040480</t>
  </si>
  <si>
    <t>13014505</t>
  </si>
  <si>
    <t>13014515</t>
  </si>
  <si>
    <t>13014500</t>
  </si>
  <si>
    <t>13014510</t>
  </si>
  <si>
    <t>13009500</t>
  </si>
  <si>
    <t>13009510</t>
  </si>
  <si>
    <t>13009505</t>
  </si>
  <si>
    <t>13009515</t>
  </si>
  <si>
    <t>13009000</t>
  </si>
  <si>
    <t>13009010</t>
  </si>
  <si>
    <t>13020500</t>
  </si>
  <si>
    <t>13020510</t>
  </si>
  <si>
    <t>13022900</t>
  </si>
  <si>
    <t>13022910</t>
  </si>
  <si>
    <t>13025000</t>
  </si>
  <si>
    <t>13025010</t>
  </si>
  <si>
    <t>13025005</t>
  </si>
  <si>
    <t>13025015</t>
  </si>
  <si>
    <t>13028005</t>
  </si>
  <si>
    <t>13028015</t>
  </si>
  <si>
    <t>13028000</t>
  </si>
  <si>
    <t>13028010</t>
  </si>
  <si>
    <t>13004500</t>
  </si>
  <si>
    <t>13004510</t>
  </si>
  <si>
    <t>13030100</t>
  </si>
  <si>
    <t>13030110</t>
  </si>
  <si>
    <t>13019000</t>
  </si>
  <si>
    <t>13019010</t>
  </si>
  <si>
    <t>13033000</t>
  </si>
  <si>
    <t>13033010</t>
  </si>
  <si>
    <t>13033005</t>
  </si>
  <si>
    <t>13033015</t>
  </si>
  <si>
    <t>13034800</t>
  </si>
  <si>
    <t>13034810</t>
  </si>
  <si>
    <t>13034805</t>
  </si>
  <si>
    <t>13034815</t>
  </si>
  <si>
    <t>13006450</t>
  </si>
  <si>
    <t>13006460</t>
  </si>
  <si>
    <t>13009800</t>
  </si>
  <si>
    <t>13009810</t>
  </si>
  <si>
    <t>13037400</t>
  </si>
  <si>
    <t>13037410</t>
  </si>
  <si>
    <t>13040450</t>
  </si>
  <si>
    <t>13040460</t>
  </si>
  <si>
    <t>13030105</t>
  </si>
  <si>
    <t>13030115</t>
  </si>
  <si>
    <t>13040465</t>
  </si>
  <si>
    <t>13040475</t>
  </si>
  <si>
    <t>13040485</t>
  </si>
  <si>
    <t>13040455</t>
  </si>
  <si>
    <t>13009005</t>
  </si>
  <si>
    <t>13009015</t>
  </si>
  <si>
    <t>03101100</t>
  </si>
  <si>
    <t>13032500</t>
  </si>
  <si>
    <t>13032600</t>
  </si>
  <si>
    <t>13032610</t>
  </si>
  <si>
    <t>SE000007</t>
  </si>
  <si>
    <t>13029200</t>
  </si>
  <si>
    <t>13000200</t>
  </si>
  <si>
    <t>N1302105</t>
  </si>
  <si>
    <t>13036200</t>
  </si>
  <si>
    <t>13004210</t>
  </si>
  <si>
    <t>13008200</t>
  </si>
  <si>
    <t>N1302092</t>
  </si>
  <si>
    <t>13036300</t>
  </si>
  <si>
    <t>13011200</t>
  </si>
  <si>
    <t>N1302542</t>
  </si>
  <si>
    <t>13004220</t>
  </si>
  <si>
    <t>13025050</t>
  </si>
  <si>
    <t>N1302106</t>
  </si>
  <si>
    <t>13039260</t>
  </si>
  <si>
    <t>13014200</t>
  </si>
  <si>
    <t>N1302107</t>
  </si>
  <si>
    <t>13018200</t>
  </si>
  <si>
    <t>N1302108</t>
  </si>
  <si>
    <t>13020200</t>
  </si>
  <si>
    <t>13022200</t>
  </si>
  <si>
    <t>13024200</t>
  </si>
  <si>
    <t>13027200</t>
  </si>
  <si>
    <t>13032200</t>
  </si>
  <si>
    <t>N1304661</t>
  </si>
  <si>
    <t>N1302109</t>
  </si>
  <si>
    <t>13037100</t>
  </si>
  <si>
    <t>N1302110</t>
  </si>
  <si>
    <t>13039250</t>
  </si>
  <si>
    <t>13009710</t>
  </si>
  <si>
    <t>13009600</t>
  </si>
  <si>
    <t>13009610</t>
  </si>
  <si>
    <t>13009700</t>
  </si>
  <si>
    <t>13009900</t>
  </si>
  <si>
    <t>13000800</t>
  </si>
  <si>
    <t>N1303690</t>
  </si>
  <si>
    <t>Programmable  Logic Controller II</t>
  </si>
  <si>
    <t>N1303689</t>
  </si>
  <si>
    <t>12701500</t>
  </si>
  <si>
    <t>12701510</t>
  </si>
  <si>
    <t>12701520</t>
  </si>
  <si>
    <t>03350100</t>
  </si>
  <si>
    <t>13018600</t>
  </si>
  <si>
    <t>03240900</t>
  </si>
  <si>
    <t>03241000</t>
  </si>
  <si>
    <t>03241100</t>
  </si>
  <si>
    <t>SS010000</t>
  </si>
  <si>
    <t>N1303771</t>
  </si>
  <si>
    <t>13001600</t>
  </si>
  <si>
    <t>13001610</t>
  </si>
  <si>
    <t>N1302806</t>
  </si>
  <si>
    <t>03273430</t>
  </si>
  <si>
    <t>03273410</t>
  </si>
  <si>
    <t>03273420</t>
  </si>
  <si>
    <t>03270700</t>
  </si>
  <si>
    <t>03270800</t>
  </si>
  <si>
    <t>03270900</t>
  </si>
  <si>
    <t>03221100</t>
  </si>
  <si>
    <t>03160100</t>
  </si>
  <si>
    <t>03160200</t>
  </si>
  <si>
    <t>03160300</t>
  </si>
  <si>
    <t>03160400</t>
  </si>
  <si>
    <t>N1303420</t>
  </si>
  <si>
    <t>13018500</t>
  </si>
  <si>
    <t>13037000</t>
  </si>
  <si>
    <t>13037050</t>
  </si>
  <si>
    <t>SS003000</t>
  </si>
  <si>
    <t>N1130029</t>
  </si>
  <si>
    <t>IHE11200</t>
  </si>
  <si>
    <t>N1302129</t>
  </si>
  <si>
    <t>Science  of Nursing</t>
  </si>
  <si>
    <t>02830000</t>
  </si>
  <si>
    <t>02650100</t>
  </si>
  <si>
    <t>02650200</t>
  </si>
  <si>
    <t>02650300</t>
  </si>
  <si>
    <t>02650400</t>
  </si>
  <si>
    <t>02650500</t>
  </si>
  <si>
    <t>03060600</t>
  </si>
  <si>
    <t>03060700</t>
  </si>
  <si>
    <t>03060800</t>
  </si>
  <si>
    <t>02650000</t>
  </si>
  <si>
    <t>13037200</t>
  </si>
  <si>
    <t>13037210</t>
  </si>
  <si>
    <t>13037220</t>
  </si>
  <si>
    <t>13016400</t>
  </si>
  <si>
    <t>SS021000</t>
  </si>
  <si>
    <t>03430910</t>
  </si>
  <si>
    <t>03430920</t>
  </si>
  <si>
    <t>03430930</t>
  </si>
  <si>
    <t>03470910</t>
  </si>
  <si>
    <t>03510910</t>
  </si>
  <si>
    <t>03120920</t>
  </si>
  <si>
    <t>03470920</t>
  </si>
  <si>
    <t>03510920</t>
  </si>
  <si>
    <t>03470930</t>
  </si>
  <si>
    <t>03510930</t>
  </si>
  <si>
    <t>03110910</t>
  </si>
  <si>
    <t>03490910</t>
  </si>
  <si>
    <t>03410910</t>
  </si>
  <si>
    <t>03420910</t>
  </si>
  <si>
    <t>03520910</t>
  </si>
  <si>
    <t>03400910</t>
  </si>
  <si>
    <t>03120910</t>
  </si>
  <si>
    <t>11403610</t>
  </si>
  <si>
    <t>03450910</t>
  </si>
  <si>
    <t>03440910</t>
  </si>
  <si>
    <t>11401910</t>
  </si>
  <si>
    <t>03530910</t>
  </si>
  <si>
    <t>03110920</t>
  </si>
  <si>
    <t>03490920</t>
  </si>
  <si>
    <t>03410920</t>
  </si>
  <si>
    <t>03420920</t>
  </si>
  <si>
    <t>03520920</t>
  </si>
  <si>
    <t>03400920</t>
  </si>
  <si>
    <t>11403620</t>
  </si>
  <si>
    <t>03450920</t>
  </si>
  <si>
    <t>03440920</t>
  </si>
  <si>
    <t>11401920</t>
  </si>
  <si>
    <t>03530920</t>
  </si>
  <si>
    <t>03110930</t>
  </si>
  <si>
    <t>03490930</t>
  </si>
  <si>
    <t>03410930</t>
  </si>
  <si>
    <t>03420930</t>
  </si>
  <si>
    <t>03520930</t>
  </si>
  <si>
    <t>03400930</t>
  </si>
  <si>
    <t>03120930</t>
  </si>
  <si>
    <t>11403630</t>
  </si>
  <si>
    <t>03450930</t>
  </si>
  <si>
    <t>03440930</t>
  </si>
  <si>
    <t>11401930</t>
  </si>
  <si>
    <t>03530930</t>
  </si>
  <si>
    <t>N1300430</t>
  </si>
  <si>
    <t>13000400</t>
  </si>
  <si>
    <t>13040000</t>
  </si>
  <si>
    <t>13040100</t>
  </si>
  <si>
    <t>N1302543</t>
  </si>
  <si>
    <t>Social  and Community Services</t>
  </si>
  <si>
    <t>13034650</t>
  </si>
  <si>
    <t>03380001</t>
  </si>
  <si>
    <t>03380021</t>
  </si>
  <si>
    <t>03380003</t>
  </si>
  <si>
    <t>03380043</t>
  </si>
  <si>
    <t>03380023</t>
  </si>
  <si>
    <t>03380033</t>
  </si>
  <si>
    <t>02870000</t>
  </si>
  <si>
    <t>02660010</t>
  </si>
  <si>
    <t>02660020</t>
  </si>
  <si>
    <t>02660030</t>
  </si>
  <si>
    <t>02660040</t>
  </si>
  <si>
    <t>02660050</t>
  </si>
  <si>
    <t>02660060</t>
  </si>
  <si>
    <t>03343000</t>
  </si>
  <si>
    <t>03343100</t>
  </si>
  <si>
    <t>02660009</t>
  </si>
  <si>
    <t xml:space="preserve">SS008000 </t>
  </si>
  <si>
    <t>Social Work Services:Those activities related to the case management of students, general advocacy for students, and assurance that services and resources are accessible and delivered</t>
  </si>
  <si>
    <t>03370100</t>
  </si>
  <si>
    <t>13036900</t>
  </si>
  <si>
    <t>03210525</t>
  </si>
  <si>
    <t>Spanish  Language Arts and Reading, Grade 6</t>
  </si>
  <si>
    <t>02562010</t>
  </si>
  <si>
    <t>Spanish Language Arts and Reading, Grade 1</t>
  </si>
  <si>
    <t>02562020</t>
  </si>
  <si>
    <t>Spanish Language Arts and Reading, Grade 2</t>
  </si>
  <si>
    <t>02562030</t>
  </si>
  <si>
    <t>Spanish Language Arts and Reading, Grade 3</t>
  </si>
  <si>
    <t>02562040</t>
  </si>
  <si>
    <t>Spanish Language Arts and Reading, Grade 4</t>
  </si>
  <si>
    <t>02562050</t>
  </si>
  <si>
    <t>Spanish Language Arts and Reading, Grade 5</t>
  </si>
  <si>
    <t>02562005</t>
  </si>
  <si>
    <t>Spanish Language Arts and Reading, Kindergarten</t>
  </si>
  <si>
    <t>N1302807</t>
  </si>
  <si>
    <t>03380072</t>
  </si>
  <si>
    <t>03380052</t>
  </si>
  <si>
    <t>03380062</t>
  </si>
  <si>
    <t>SE000001</t>
  </si>
  <si>
    <t>11410000</t>
  </si>
  <si>
    <t>03380002</t>
  </si>
  <si>
    <t>03380042</t>
  </si>
  <si>
    <t>03380022</t>
  </si>
  <si>
    <t>03380032</t>
  </si>
  <si>
    <t>N1302098</t>
  </si>
  <si>
    <t>SE000003</t>
  </si>
  <si>
    <t>N1302099</t>
  </si>
  <si>
    <t>03243610</t>
  </si>
  <si>
    <t>03243620</t>
  </si>
  <si>
    <t>03243630</t>
  </si>
  <si>
    <t>SE000002</t>
  </si>
  <si>
    <t>13034600</t>
  </si>
  <si>
    <t>N1303422</t>
  </si>
  <si>
    <t>N1150040</t>
  </si>
  <si>
    <t>N1150041</t>
  </si>
  <si>
    <t>N1150044</t>
  </si>
  <si>
    <t>03102530</t>
  </si>
  <si>
    <t>13016900</t>
  </si>
  <si>
    <t>N1110030</t>
  </si>
  <si>
    <t>N1290010</t>
  </si>
  <si>
    <t>N1270154</t>
  </si>
  <si>
    <t>SR000003</t>
  </si>
  <si>
    <t>PES00015</t>
  </si>
  <si>
    <t>N1160012</t>
  </si>
  <si>
    <t>03250500</t>
  </si>
  <si>
    <t>03252900</t>
  </si>
  <si>
    <t>03253500</t>
  </si>
  <si>
    <t>03252300</t>
  </si>
  <si>
    <t>03253200</t>
  </si>
  <si>
    <t>03252600</t>
  </si>
  <si>
    <t>03253800</t>
  </si>
  <si>
    <t>03250600</t>
  </si>
  <si>
    <t>03253000</t>
  </si>
  <si>
    <t>03253600</t>
  </si>
  <si>
    <t>03252400</t>
  </si>
  <si>
    <t>03252700</t>
  </si>
  <si>
    <t>03253900</t>
  </si>
  <si>
    <t>03253300</t>
  </si>
  <si>
    <t>03251100</t>
  </si>
  <si>
    <t>03253100</t>
  </si>
  <si>
    <t>03253700</t>
  </si>
  <si>
    <t>03252500</t>
  </si>
  <si>
    <t>03252800</t>
  </si>
  <si>
    <t>03254000</t>
  </si>
  <si>
    <t>03253400</t>
  </si>
  <si>
    <t>03251200</t>
  </si>
  <si>
    <t>02670010</t>
  </si>
  <si>
    <t>COMPUTER SCIENCE</t>
  </si>
  <si>
    <t>02670020</t>
  </si>
  <si>
    <t>02670030</t>
  </si>
  <si>
    <t>02670040</t>
  </si>
  <si>
    <t>02670050</t>
  </si>
  <si>
    <t>02670060</t>
  </si>
  <si>
    <t>03580100</t>
  </si>
  <si>
    <t>03580120</t>
  </si>
  <si>
    <t>02670000</t>
  </si>
  <si>
    <t>N1130025</t>
  </si>
  <si>
    <t>N1303752</t>
  </si>
  <si>
    <t>N1303753</t>
  </si>
  <si>
    <t>N1303754</t>
  </si>
  <si>
    <t>N1303755</t>
  </si>
  <si>
    <t>03154140</t>
  </si>
  <si>
    <t>03154240</t>
  </si>
  <si>
    <t>03154340</t>
  </si>
  <si>
    <t>03251300</t>
  </si>
  <si>
    <t>03250100</t>
  </si>
  <si>
    <t>03250700</t>
  </si>
  <si>
    <t>03251400</t>
  </si>
  <si>
    <t>03250200</t>
  </si>
  <si>
    <t>03250800</t>
  </si>
  <si>
    <t>03251700</t>
  </si>
  <si>
    <t>03251500</t>
  </si>
  <si>
    <t>03250300</t>
  </si>
  <si>
    <t>03250900</t>
  </si>
  <si>
    <t>03251800</t>
  </si>
  <si>
    <t>03251600</t>
  </si>
  <si>
    <t>03250400</t>
  </si>
  <si>
    <t>03251000</t>
  </si>
  <si>
    <t>N1170192</t>
  </si>
  <si>
    <t>02540006</t>
  </si>
  <si>
    <t>02540007</t>
  </si>
  <si>
    <t>02540008</t>
  </si>
  <si>
    <t>02540009</t>
  </si>
  <si>
    <t>02540010</t>
  </si>
  <si>
    <t>I3750300</t>
  </si>
  <si>
    <t>I3750200</t>
  </si>
  <si>
    <t>02540005</t>
  </si>
  <si>
    <t>N1300421</t>
  </si>
  <si>
    <t>13011300</t>
  </si>
  <si>
    <t>N1302270</t>
  </si>
  <si>
    <t>01020100</t>
  </si>
  <si>
    <t>13022500</t>
  </si>
  <si>
    <t>SS020000</t>
  </si>
  <si>
    <t>13001950</t>
  </si>
  <si>
    <t>SR000005</t>
  </si>
  <si>
    <t>SR000007</t>
  </si>
  <si>
    <t>03330100</t>
  </si>
  <si>
    <t>03340100</t>
  </si>
  <si>
    <t>03340107</t>
  </si>
  <si>
    <t>13000600</t>
  </si>
  <si>
    <t>13000610</t>
  </si>
  <si>
    <t>13009970</t>
  </si>
  <si>
    <t>N1300994</t>
  </si>
  <si>
    <t>13012000</t>
  </si>
  <si>
    <t>03221700</t>
  </si>
  <si>
    <t>SE000005</t>
  </si>
  <si>
    <t>N1300265</t>
  </si>
  <si>
    <t>03580810</t>
  </si>
  <si>
    <t>03580820</t>
  </si>
  <si>
    <t>03580830</t>
  </si>
  <si>
    <t>13032300</t>
  </si>
  <si>
    <t>13032400</t>
  </si>
  <si>
    <t>13032410</t>
  </si>
  <si>
    <t>13001500</t>
  </si>
  <si>
    <t>13001510</t>
  </si>
  <si>
    <t>03320100</t>
  </si>
  <si>
    <t>13020900</t>
  </si>
  <si>
    <t>03340400</t>
  </si>
  <si>
    <t>170908</t>
  </si>
  <si>
    <t>243905</t>
  </si>
  <si>
    <t>101903</t>
  </si>
  <si>
    <t>079907</t>
  </si>
  <si>
    <t>220914</t>
  </si>
  <si>
    <t>057910</t>
  </si>
  <si>
    <t>108912</t>
  </si>
  <si>
    <t>101920</t>
  </si>
  <si>
    <t>108902</t>
  </si>
  <si>
    <t>226903</t>
  </si>
  <si>
    <t>116905</t>
  </si>
  <si>
    <t>015915</t>
  </si>
  <si>
    <t>057909</t>
  </si>
  <si>
    <t>101917</t>
  </si>
  <si>
    <t>123910</t>
  </si>
  <si>
    <t>220912</t>
  </si>
  <si>
    <t>100904</t>
  </si>
  <si>
    <t>170906</t>
  </si>
  <si>
    <t>105906</t>
  </si>
  <si>
    <t>227820</t>
  </si>
  <si>
    <t>227913</t>
  </si>
  <si>
    <t>070912</t>
  </si>
  <si>
    <t>214903</t>
  </si>
  <si>
    <t>101919</t>
  </si>
  <si>
    <t>043907</t>
  </si>
  <si>
    <t>227904</t>
  </si>
  <si>
    <t>227901</t>
  </si>
  <si>
    <t>057905</t>
  </si>
  <si>
    <t>028902</t>
  </si>
  <si>
    <t>170904</t>
  </si>
  <si>
    <t>108909</t>
  </si>
  <si>
    <t>170902</t>
  </si>
  <si>
    <t>174903</t>
  </si>
  <si>
    <t>031901</t>
  </si>
  <si>
    <t>101902</t>
  </si>
  <si>
    <t>015907</t>
  </si>
  <si>
    <t>108904</t>
  </si>
  <si>
    <t>011901</t>
  </si>
  <si>
    <t>015908</t>
  </si>
  <si>
    <t>113905</t>
  </si>
  <si>
    <t>221901</t>
  </si>
  <si>
    <t>057916</t>
  </si>
  <si>
    <t>071905</t>
  </si>
  <si>
    <t>101914</t>
  </si>
  <si>
    <t>043917</t>
  </si>
  <si>
    <t>212905</t>
  </si>
  <si>
    <t>101913</t>
  </si>
  <si>
    <t>074912</t>
  </si>
  <si>
    <t>234902</t>
  </si>
  <si>
    <t>074903</t>
  </si>
  <si>
    <t>061901</t>
  </si>
  <si>
    <t>240901</t>
  </si>
  <si>
    <t>094904</t>
  </si>
  <si>
    <t>226901</t>
  </si>
  <si>
    <t>101907</t>
  </si>
  <si>
    <t>031903</t>
  </si>
  <si>
    <t>191901</t>
  </si>
  <si>
    <t>094901</t>
  </si>
  <si>
    <t>220904</t>
  </si>
  <si>
    <t>161914</t>
  </si>
  <si>
    <t>185903</t>
  </si>
  <si>
    <t>220905</t>
  </si>
  <si>
    <t>043919</t>
  </si>
  <si>
    <t>057803</t>
  </si>
  <si>
    <t>220908</t>
  </si>
  <si>
    <t>057911</t>
  </si>
  <si>
    <t>108913</t>
  </si>
  <si>
    <t>061902</t>
  </si>
  <si>
    <t>043914</t>
  </si>
  <si>
    <t>020908</t>
  </si>
  <si>
    <t>085902</t>
  </si>
  <si>
    <t>220907</t>
  </si>
  <si>
    <t>193902</t>
  </si>
  <si>
    <t>201902</t>
  </si>
  <si>
    <t>108906</t>
  </si>
  <si>
    <t>011902</t>
  </si>
  <si>
    <t>227622</t>
  </si>
  <si>
    <t>068901</t>
  </si>
  <si>
    <t>101912</t>
  </si>
  <si>
    <t>220919</t>
  </si>
  <si>
    <t>043902</t>
  </si>
  <si>
    <t>016902</t>
  </si>
  <si>
    <t>165901</t>
  </si>
  <si>
    <t>108807</t>
  </si>
  <si>
    <t>045903</t>
  </si>
  <si>
    <t>091905</t>
  </si>
  <si>
    <t>174904</t>
  </si>
  <si>
    <t>130901</t>
  </si>
  <si>
    <t>046902</t>
  </si>
  <si>
    <t>070915</t>
  </si>
  <si>
    <t>071901</t>
  </si>
  <si>
    <t>125901</t>
  </si>
  <si>
    <t>020905</t>
  </si>
  <si>
    <t>084910</t>
  </si>
  <si>
    <t>220916</t>
  </si>
  <si>
    <t>181901</t>
  </si>
  <si>
    <t>205906</t>
  </si>
  <si>
    <t>227909</t>
  </si>
  <si>
    <t>220901</t>
  </si>
  <si>
    <t>101906</t>
  </si>
  <si>
    <t>129902</t>
  </si>
  <si>
    <t>037907</t>
  </si>
  <si>
    <t>031906</t>
  </si>
  <si>
    <t>247901</t>
  </si>
  <si>
    <t>188901</t>
  </si>
  <si>
    <t>220915</t>
  </si>
  <si>
    <t>092901</t>
  </si>
  <si>
    <t>057848</t>
  </si>
  <si>
    <t>086901</t>
  </si>
  <si>
    <t>043903</t>
  </si>
  <si>
    <t>015910</t>
  </si>
  <si>
    <t>057912</t>
  </si>
  <si>
    <t>061912</t>
  </si>
  <si>
    <t>139909</t>
  </si>
  <si>
    <t>071909</t>
  </si>
  <si>
    <t>101911</t>
  </si>
  <si>
    <t>014909</t>
  </si>
  <si>
    <t>159901</t>
  </si>
  <si>
    <t>057914</t>
  </si>
  <si>
    <t>014903</t>
  </si>
  <si>
    <t>066902</t>
  </si>
  <si>
    <t>101915</t>
  </si>
  <si>
    <t>186902</t>
  </si>
  <si>
    <t>007905</t>
  </si>
  <si>
    <t>101908</t>
  </si>
  <si>
    <t>020907</t>
  </si>
  <si>
    <t>081904</t>
  </si>
  <si>
    <t>202903</t>
  </si>
  <si>
    <t>093901</t>
  </si>
  <si>
    <t>057922</t>
  </si>
  <si>
    <t>246909</t>
  </si>
  <si>
    <t>233901</t>
  </si>
  <si>
    <t>114902</t>
  </si>
  <si>
    <t>102904</t>
  </si>
  <si>
    <t>212910</t>
  </si>
  <si>
    <t>101921</t>
  </si>
  <si>
    <t>015835</t>
  </si>
  <si>
    <t>108903</t>
  </si>
  <si>
    <t>043910</t>
  </si>
  <si>
    <t>015912</t>
  </si>
  <si>
    <t>161912</t>
  </si>
  <si>
    <t>152907</t>
  </si>
  <si>
    <t>246904</t>
  </si>
  <si>
    <t>043912</t>
  </si>
  <si>
    <t>034907</t>
  </si>
  <si>
    <t>137901</t>
  </si>
  <si>
    <t>062905</t>
  </si>
  <si>
    <t>108911</t>
  </si>
  <si>
    <t>021902</t>
  </si>
  <si>
    <t>227907</t>
  </si>
  <si>
    <t>246913</t>
  </si>
  <si>
    <t>003903</t>
  </si>
  <si>
    <t>014906</t>
  </si>
  <si>
    <t>184903</t>
  </si>
  <si>
    <t>036902</t>
  </si>
  <si>
    <t>071902</t>
  </si>
  <si>
    <t>214901</t>
  </si>
  <si>
    <t>246801</t>
  </si>
  <si>
    <t>107902</t>
  </si>
  <si>
    <t>220817</t>
  </si>
  <si>
    <t>111901</t>
  </si>
  <si>
    <t>067908</t>
  </si>
  <si>
    <t>057903</t>
  </si>
  <si>
    <t>240903</t>
  </si>
  <si>
    <t>015904</t>
  </si>
  <si>
    <t>003907</t>
  </si>
  <si>
    <t>019905</t>
  </si>
  <si>
    <t>125903</t>
  </si>
  <si>
    <t>146904</t>
  </si>
  <si>
    <t>031912</t>
  </si>
  <si>
    <t>094902</t>
  </si>
  <si>
    <t>244903</t>
  </si>
  <si>
    <t>152901</t>
  </si>
  <si>
    <t>221801</t>
  </si>
  <si>
    <t>123907</t>
  </si>
  <si>
    <t>057913</t>
  </si>
  <si>
    <t>015909</t>
  </si>
  <si>
    <t>129903</t>
  </si>
  <si>
    <t>109911</t>
  </si>
  <si>
    <t>091913</t>
  </si>
  <si>
    <t>250903</t>
  </si>
  <si>
    <t>108907</t>
  </si>
  <si>
    <t>207901</t>
  </si>
  <si>
    <t>249902</t>
  </si>
  <si>
    <t>123914</t>
  </si>
  <si>
    <t>225902</t>
  </si>
  <si>
    <t>108908</t>
  </si>
  <si>
    <t>230902</t>
  </si>
  <si>
    <t>146902</t>
  </si>
  <si>
    <t>001903</t>
  </si>
  <si>
    <t>220902</t>
  </si>
  <si>
    <t>015911</t>
  </si>
  <si>
    <t>116906</t>
  </si>
  <si>
    <t>212906</t>
  </si>
  <si>
    <t>163908</t>
  </si>
  <si>
    <t>237904</t>
  </si>
  <si>
    <t>236902</t>
  </si>
  <si>
    <t>043905</t>
  </si>
  <si>
    <t>091903</t>
  </si>
  <si>
    <t>084901</t>
  </si>
  <si>
    <t>057845</t>
  </si>
  <si>
    <t>061914</t>
  </si>
  <si>
    <t>057835</t>
  </si>
  <si>
    <t>234906</t>
  </si>
  <si>
    <t>105902</t>
  </si>
  <si>
    <t>102902</t>
  </si>
  <si>
    <t>061911</t>
  </si>
  <si>
    <t>003904</t>
  </si>
  <si>
    <t>021901</t>
  </si>
  <si>
    <t>126911</t>
  </si>
  <si>
    <t>138902</t>
  </si>
  <si>
    <t>092908</t>
  </si>
  <si>
    <t>056901</t>
  </si>
  <si>
    <t>152906</t>
  </si>
  <si>
    <t>116901</t>
  </si>
  <si>
    <t>014804</t>
  </si>
  <si>
    <t>126903</t>
  </si>
  <si>
    <t>107901</t>
  </si>
  <si>
    <t>141901</t>
  </si>
  <si>
    <t>101910</t>
  </si>
  <si>
    <t>244901</t>
  </si>
  <si>
    <t>003902</t>
  </si>
  <si>
    <t>161807</t>
  </si>
  <si>
    <t>057834</t>
  </si>
  <si>
    <t>178914</t>
  </si>
  <si>
    <t>020901</t>
  </si>
  <si>
    <t>097902</t>
  </si>
  <si>
    <t>015831</t>
  </si>
  <si>
    <t>158901</t>
  </si>
  <si>
    <t>008901</t>
  </si>
  <si>
    <t>061907</t>
  </si>
  <si>
    <t>161916</t>
  </si>
  <si>
    <t>199901</t>
  </si>
  <si>
    <t>027903</t>
  </si>
  <si>
    <t>090904</t>
  </si>
  <si>
    <t>057813</t>
  </si>
  <si>
    <t>031916</t>
  </si>
  <si>
    <t>143901</t>
  </si>
  <si>
    <t>043918</t>
  </si>
  <si>
    <t>101810</t>
  </si>
  <si>
    <t>057807</t>
  </si>
  <si>
    <t>123905</t>
  </si>
  <si>
    <t>146907</t>
  </si>
  <si>
    <t>057808</t>
  </si>
  <si>
    <t>061910</t>
  </si>
  <si>
    <t>020902</t>
  </si>
  <si>
    <t>005902</t>
  </si>
  <si>
    <t>092903</t>
  </si>
  <si>
    <t>034903</t>
  </si>
  <si>
    <t>133903</t>
  </si>
  <si>
    <t>163904</t>
  </si>
  <si>
    <t>084909</t>
  </si>
  <si>
    <t>171901</t>
  </si>
  <si>
    <t>178904</t>
  </si>
  <si>
    <t>112901</t>
  </si>
  <si>
    <t>243906</t>
  </si>
  <si>
    <t>050902</t>
  </si>
  <si>
    <t>212903</t>
  </si>
  <si>
    <t>057907</t>
  </si>
  <si>
    <t>126902</t>
  </si>
  <si>
    <t>210903</t>
  </si>
  <si>
    <t>252901</t>
  </si>
  <si>
    <t>029901</t>
  </si>
  <si>
    <t>066903</t>
  </si>
  <si>
    <t>019911</t>
  </si>
  <si>
    <t>175903</t>
  </si>
  <si>
    <t>137904</t>
  </si>
  <si>
    <t>227910</t>
  </si>
  <si>
    <t>025908</t>
  </si>
  <si>
    <t>139912</t>
  </si>
  <si>
    <t>249905</t>
  </si>
  <si>
    <t>229905</t>
  </si>
  <si>
    <t>246911</t>
  </si>
  <si>
    <t>126906</t>
  </si>
  <si>
    <t>230906</t>
  </si>
  <si>
    <t>092904</t>
  </si>
  <si>
    <t>034909</t>
  </si>
  <si>
    <t>181908</t>
  </si>
  <si>
    <t>019907</t>
  </si>
  <si>
    <t>083903</t>
  </si>
  <si>
    <t>250906</t>
  </si>
  <si>
    <t>080901</t>
  </si>
  <si>
    <t>013901</t>
  </si>
  <si>
    <t>194905</t>
  </si>
  <si>
    <t>079901</t>
  </si>
  <si>
    <t>084902</t>
  </si>
  <si>
    <t>095905</t>
  </si>
  <si>
    <t>167902</t>
  </si>
  <si>
    <t>053001</t>
  </si>
  <si>
    <t>166904</t>
  </si>
  <si>
    <t>092907</t>
  </si>
  <si>
    <t>229903</t>
  </si>
  <si>
    <t>249903</t>
  </si>
  <si>
    <t>130902</t>
  </si>
  <si>
    <t>227803</t>
  </si>
  <si>
    <t>168901</t>
  </si>
  <si>
    <t>108916</t>
  </si>
  <si>
    <t>235901</t>
  </si>
  <si>
    <t>175910</t>
  </si>
  <si>
    <t>057814</t>
  </si>
  <si>
    <t>100907</t>
  </si>
  <si>
    <t>225906</t>
  </si>
  <si>
    <t>242902</t>
  </si>
  <si>
    <t>041902</t>
  </si>
  <si>
    <t>101924</t>
  </si>
  <si>
    <t>220917</t>
  </si>
  <si>
    <t>254902</t>
  </si>
  <si>
    <t>091906</t>
  </si>
  <si>
    <t>246906</t>
  </si>
  <si>
    <t>037904</t>
  </si>
  <si>
    <t>108905</t>
  </si>
  <si>
    <t>199902</t>
  </si>
  <si>
    <t>231902</t>
  </si>
  <si>
    <t>170907</t>
  </si>
  <si>
    <t>015807</t>
  </si>
  <si>
    <t>226908</t>
  </si>
  <si>
    <t>161906</t>
  </si>
  <si>
    <t>210901</t>
  </si>
  <si>
    <t>049901</t>
  </si>
  <si>
    <t>218901</t>
  </si>
  <si>
    <t>002901</t>
  </si>
  <si>
    <t>203901</t>
  </si>
  <si>
    <t>210906</t>
  </si>
  <si>
    <t>075903</t>
  </si>
  <si>
    <t>235902</t>
  </si>
  <si>
    <t>117901</t>
  </si>
  <si>
    <t>181907</t>
  </si>
  <si>
    <t>110902</t>
  </si>
  <si>
    <t>001902</t>
  </si>
  <si>
    <t>097903</t>
  </si>
  <si>
    <t>043908</t>
  </si>
  <si>
    <t>239903</t>
  </si>
  <si>
    <t>161901</t>
  </si>
  <si>
    <t>072801</t>
  </si>
  <si>
    <t>178915</t>
  </si>
  <si>
    <t>116909</t>
  </si>
  <si>
    <t>243901</t>
  </si>
  <si>
    <t>091909</t>
  </si>
  <si>
    <t>101804</t>
  </si>
  <si>
    <t>067904</t>
  </si>
  <si>
    <t>126905</t>
  </si>
  <si>
    <t>020904</t>
  </si>
  <si>
    <t>050910</t>
  </si>
  <si>
    <t>152909</t>
  </si>
  <si>
    <t>075901</t>
  </si>
  <si>
    <t>010902</t>
  </si>
  <si>
    <t>081902</t>
  </si>
  <si>
    <t>201910</t>
  </si>
  <si>
    <t>089901</t>
  </si>
  <si>
    <t>161918</t>
  </si>
  <si>
    <t>205903</t>
  </si>
  <si>
    <t>039903</t>
  </si>
  <si>
    <t>071804</t>
  </si>
  <si>
    <t>137903</t>
  </si>
  <si>
    <t>100903</t>
  </si>
  <si>
    <t>175904</t>
  </si>
  <si>
    <t>133904</t>
  </si>
  <si>
    <t>101916</t>
  </si>
  <si>
    <t>220918</t>
  </si>
  <si>
    <t>182903</t>
  </si>
  <si>
    <t>025902</t>
  </si>
  <si>
    <t>129904</t>
  </si>
  <si>
    <t>145906</t>
  </si>
  <si>
    <t>015901</t>
  </si>
  <si>
    <t>237902</t>
  </si>
  <si>
    <t>091917</t>
  </si>
  <si>
    <t>246912</t>
  </si>
  <si>
    <t>019910</t>
  </si>
  <si>
    <t>161924</t>
  </si>
  <si>
    <t>232904</t>
  </si>
  <si>
    <t>246905</t>
  </si>
  <si>
    <t>070911</t>
  </si>
  <si>
    <t>107906</t>
  </si>
  <si>
    <t>070801</t>
  </si>
  <si>
    <t>146901</t>
  </si>
  <si>
    <t>182902</t>
  </si>
  <si>
    <t>220920</t>
  </si>
  <si>
    <t>043901</t>
  </si>
  <si>
    <t>184907</t>
  </si>
  <si>
    <t>205902</t>
  </si>
  <si>
    <t>220906</t>
  </si>
  <si>
    <t>015916</t>
  </si>
  <si>
    <t>015806</t>
  </si>
  <si>
    <t>109904</t>
  </si>
  <si>
    <t>014901</t>
  </si>
  <si>
    <t>181906</t>
  </si>
  <si>
    <t>104901</t>
  </si>
  <si>
    <t>070908</t>
  </si>
  <si>
    <t>049908</t>
  </si>
  <si>
    <t>129906</t>
  </si>
  <si>
    <t>145902</t>
  </si>
  <si>
    <t>076903</t>
  </si>
  <si>
    <t>001906</t>
  </si>
  <si>
    <t>243903</t>
  </si>
  <si>
    <t>085903</t>
  </si>
  <si>
    <t>101862</t>
  </si>
  <si>
    <t>184902</t>
  </si>
  <si>
    <t>049903</t>
  </si>
  <si>
    <t>046901</t>
  </si>
  <si>
    <t>121903</t>
  </si>
  <si>
    <t>126904</t>
  </si>
  <si>
    <t>057904</t>
  </si>
  <si>
    <t>147903</t>
  </si>
  <si>
    <t>226907</t>
  </si>
  <si>
    <t>185902</t>
  </si>
  <si>
    <t>193801</t>
  </si>
  <si>
    <t>037908</t>
  </si>
  <si>
    <t>013903</t>
  </si>
  <si>
    <t>057850</t>
  </si>
  <si>
    <t>239901</t>
  </si>
  <si>
    <t>231901</t>
  </si>
  <si>
    <t>212909</t>
  </si>
  <si>
    <t>178906</t>
  </si>
  <si>
    <t>178909</t>
  </si>
  <si>
    <t>161907</t>
  </si>
  <si>
    <t>043801</t>
  </si>
  <si>
    <t>108808</t>
  </si>
  <si>
    <t>205907</t>
  </si>
  <si>
    <t>215901</t>
  </si>
  <si>
    <t>007904</t>
  </si>
  <si>
    <t>212801</t>
  </si>
  <si>
    <t>126901</t>
  </si>
  <si>
    <t>071907</t>
  </si>
  <si>
    <t>079910</t>
  </si>
  <si>
    <t>100905</t>
  </si>
  <si>
    <t>170903</t>
  </si>
  <si>
    <t>178912</t>
  </si>
  <si>
    <t>212902</t>
  </si>
  <si>
    <t>015808</t>
  </si>
  <si>
    <t>205901</t>
  </si>
  <si>
    <t>015905</t>
  </si>
  <si>
    <t>093904</t>
  </si>
  <si>
    <t>001904</t>
  </si>
  <si>
    <t>226906</t>
  </si>
  <si>
    <t>079906</t>
  </si>
  <si>
    <t>101925</t>
  </si>
  <si>
    <t>129905</t>
  </si>
  <si>
    <t>129901</t>
  </si>
  <si>
    <t>048901</t>
  </si>
  <si>
    <t>246907</t>
  </si>
  <si>
    <t>176901</t>
  </si>
  <si>
    <t>177902</t>
  </si>
  <si>
    <t>249906</t>
  </si>
  <si>
    <t>095901</t>
  </si>
  <si>
    <t>040901</t>
  </si>
  <si>
    <t>057828</t>
  </si>
  <si>
    <t>116908</t>
  </si>
  <si>
    <t>210905</t>
  </si>
  <si>
    <t>219905</t>
  </si>
  <si>
    <t>220802</t>
  </si>
  <si>
    <t>052901</t>
  </si>
  <si>
    <t>059901</t>
  </si>
  <si>
    <t>015834</t>
  </si>
  <si>
    <t>102906</t>
  </si>
  <si>
    <t>091908</t>
  </si>
  <si>
    <t>039902</t>
  </si>
  <si>
    <t>043911</t>
  </si>
  <si>
    <t>105904</t>
  </si>
  <si>
    <t>248901</t>
  </si>
  <si>
    <t>249901</t>
  </si>
  <si>
    <t>247904</t>
  </si>
  <si>
    <t>227806</t>
  </si>
  <si>
    <t>019912</t>
  </si>
  <si>
    <t>139911</t>
  </si>
  <si>
    <t>227805</t>
  </si>
  <si>
    <t>057906</t>
  </si>
  <si>
    <t>187904</t>
  </si>
  <si>
    <t>158902</t>
  </si>
  <si>
    <t>067902</t>
  </si>
  <si>
    <t>252903</t>
  </si>
  <si>
    <t>116903</t>
  </si>
  <si>
    <t>084908</t>
  </si>
  <si>
    <t>195902</t>
  </si>
  <si>
    <t>050901</t>
  </si>
  <si>
    <t>178903</t>
  </si>
  <si>
    <t>049902</t>
  </si>
  <si>
    <t>227816</t>
  </si>
  <si>
    <t>241903</t>
  </si>
  <si>
    <t>074909</t>
  </si>
  <si>
    <t>123908</t>
  </si>
  <si>
    <t>015836</t>
  </si>
  <si>
    <t>101905</t>
  </si>
  <si>
    <t>246908</t>
  </si>
  <si>
    <t>113901</t>
  </si>
  <si>
    <t>187910</t>
  </si>
  <si>
    <t>254901</t>
  </si>
  <si>
    <t>121904</t>
  </si>
  <si>
    <t>229904</t>
  </si>
  <si>
    <t>230903</t>
  </si>
  <si>
    <t>018907</t>
  </si>
  <si>
    <t>221904</t>
  </si>
  <si>
    <t>057810</t>
  </si>
  <si>
    <t>015830</t>
  </si>
  <si>
    <t>084906</t>
  </si>
  <si>
    <t>212804</t>
  </si>
  <si>
    <t>015822</t>
  </si>
  <si>
    <t>060902</t>
  </si>
  <si>
    <t>114901</t>
  </si>
  <si>
    <t>238902</t>
  </si>
  <si>
    <t>116902</t>
  </si>
  <si>
    <t>075906</t>
  </si>
  <si>
    <t>101858</t>
  </si>
  <si>
    <t>020906</t>
  </si>
  <si>
    <t>128902</t>
  </si>
  <si>
    <t>089905</t>
  </si>
  <si>
    <t>147902</t>
  </si>
  <si>
    <t>067907</t>
  </si>
  <si>
    <t>176902</t>
  </si>
  <si>
    <t>057844</t>
  </si>
  <si>
    <t>204904</t>
  </si>
  <si>
    <t>214902</t>
  </si>
  <si>
    <t>082903</t>
  </si>
  <si>
    <t>101845</t>
  </si>
  <si>
    <t>232902</t>
  </si>
  <si>
    <t>057840</t>
  </si>
  <si>
    <t>227825</t>
  </si>
  <si>
    <t>092906</t>
  </si>
  <si>
    <t>165902</t>
  </si>
  <si>
    <t>155901</t>
  </si>
  <si>
    <t>216901</t>
  </si>
  <si>
    <t>130801</t>
  </si>
  <si>
    <t>142901</t>
  </si>
  <si>
    <t>024901</t>
  </si>
  <si>
    <t>016901</t>
  </si>
  <si>
    <t>043904</t>
  </si>
  <si>
    <t>169901</t>
  </si>
  <si>
    <t>015913</t>
  </si>
  <si>
    <t>205905</t>
  </si>
  <si>
    <t>206903</t>
  </si>
  <si>
    <t>160901</t>
  </si>
  <si>
    <t>220809</t>
  </si>
  <si>
    <t>062901</t>
  </si>
  <si>
    <t>071803</t>
  </si>
  <si>
    <t>113906</t>
  </si>
  <si>
    <t>108804</t>
  </si>
  <si>
    <t>034901</t>
  </si>
  <si>
    <t>070901</t>
  </si>
  <si>
    <t>061805</t>
  </si>
  <si>
    <t>092801</t>
  </si>
  <si>
    <t>101811</t>
  </si>
  <si>
    <t>071904</t>
  </si>
  <si>
    <t>110906</t>
  </si>
  <si>
    <t>112906</t>
  </si>
  <si>
    <t>067903</t>
  </si>
  <si>
    <t>072802</t>
  </si>
  <si>
    <t>163901</t>
  </si>
  <si>
    <t>161920</t>
  </si>
  <si>
    <t>057804</t>
  </si>
  <si>
    <t>170801</t>
  </si>
  <si>
    <t>139905</t>
  </si>
  <si>
    <t>014902</t>
  </si>
  <si>
    <t>075902</t>
  </si>
  <si>
    <t>245903</t>
  </si>
  <si>
    <t>212901</t>
  </si>
  <si>
    <t>147901</t>
  </si>
  <si>
    <t>241902</t>
  </si>
  <si>
    <t>245902</t>
  </si>
  <si>
    <t>116916</t>
  </si>
  <si>
    <t>038901</t>
  </si>
  <si>
    <t>011904</t>
  </si>
  <si>
    <t>091902</t>
  </si>
  <si>
    <t>015827</t>
  </si>
  <si>
    <t>013902</t>
  </si>
  <si>
    <t>250904</t>
  </si>
  <si>
    <t>146906</t>
  </si>
  <si>
    <t>184909</t>
  </si>
  <si>
    <t>213901</t>
  </si>
  <si>
    <t>028903</t>
  </si>
  <si>
    <t>161802</t>
  </si>
  <si>
    <t>008902</t>
  </si>
  <si>
    <t>015914</t>
  </si>
  <si>
    <t>105905</t>
  </si>
  <si>
    <t>031905</t>
  </si>
  <si>
    <t>175902</t>
  </si>
  <si>
    <t>025909</t>
  </si>
  <si>
    <t>009901</t>
  </si>
  <si>
    <t>015828</t>
  </si>
  <si>
    <t>061804</t>
  </si>
  <si>
    <t>161903</t>
  </si>
  <si>
    <t>144902</t>
  </si>
  <si>
    <t>095903</t>
  </si>
  <si>
    <t>074917</t>
  </si>
  <si>
    <t>253901</t>
  </si>
  <si>
    <t>001907</t>
  </si>
  <si>
    <t>057830</t>
  </si>
  <si>
    <t>014910</t>
  </si>
  <si>
    <t>084802</t>
  </si>
  <si>
    <t>228903</t>
  </si>
  <si>
    <t>128901</t>
  </si>
  <si>
    <t>071801</t>
  </si>
  <si>
    <t>226801</t>
  </si>
  <si>
    <t>007906</t>
  </si>
  <si>
    <t>003801</t>
  </si>
  <si>
    <t>219901</t>
  </si>
  <si>
    <t>031911</t>
  </si>
  <si>
    <t>203902</t>
  </si>
  <si>
    <t>061903</t>
  </si>
  <si>
    <t>072903</t>
  </si>
  <si>
    <t>015906</t>
  </si>
  <si>
    <t>149901</t>
  </si>
  <si>
    <t>220810</t>
  </si>
  <si>
    <t>105801</t>
  </si>
  <si>
    <t>236802</t>
  </si>
  <si>
    <t>088902</t>
  </si>
  <si>
    <t>200901</t>
  </si>
  <si>
    <t>241901</t>
  </si>
  <si>
    <t>084911</t>
  </si>
  <si>
    <t>145901</t>
  </si>
  <si>
    <t>098901</t>
  </si>
  <si>
    <t>230905</t>
  </si>
  <si>
    <t>146905</t>
  </si>
  <si>
    <t>232903</t>
  </si>
  <si>
    <t>082902</t>
  </si>
  <si>
    <t>152908</t>
  </si>
  <si>
    <t>110905</t>
  </si>
  <si>
    <t>190903</t>
  </si>
  <si>
    <t>070903</t>
  </si>
  <si>
    <t>018901</t>
  </si>
  <si>
    <t>206901</t>
  </si>
  <si>
    <t>092902</t>
  </si>
  <si>
    <t>073905</t>
  </si>
  <si>
    <t>057839</t>
  </si>
  <si>
    <t>071906</t>
  </si>
  <si>
    <t>123807</t>
  </si>
  <si>
    <t>240801</t>
  </si>
  <si>
    <t>045905</t>
  </si>
  <si>
    <t>241904</t>
  </si>
  <si>
    <t>252902</t>
  </si>
  <si>
    <t>062902</t>
  </si>
  <si>
    <t>036903</t>
  </si>
  <si>
    <t>072902</t>
  </si>
  <si>
    <t>071903</t>
  </si>
  <si>
    <t>019901</t>
  </si>
  <si>
    <t>107907</t>
  </si>
  <si>
    <t>030903</t>
  </si>
  <si>
    <t>150901</t>
  </si>
  <si>
    <t>163902</t>
  </si>
  <si>
    <t>198901</t>
  </si>
  <si>
    <t>107908</t>
  </si>
  <si>
    <t>073903</t>
  </si>
  <si>
    <t>161908</t>
  </si>
  <si>
    <t>184908</t>
  </si>
  <si>
    <t>025901</t>
  </si>
  <si>
    <t>069902</t>
  </si>
  <si>
    <t>057846</t>
  </si>
  <si>
    <t>074907</t>
  </si>
  <si>
    <t>101838</t>
  </si>
  <si>
    <t>062904</t>
  </si>
  <si>
    <t>149902</t>
  </si>
  <si>
    <t>174902</t>
  </si>
  <si>
    <t>028906</t>
  </si>
  <si>
    <t>227817</t>
  </si>
  <si>
    <t>163903</t>
  </si>
  <si>
    <t>101821</t>
  </si>
  <si>
    <t>057805</t>
  </si>
  <si>
    <t>234904</t>
  </si>
  <si>
    <t>011905</t>
  </si>
  <si>
    <t>187907</t>
  </si>
  <si>
    <t>091901</t>
  </si>
  <si>
    <t>200902</t>
  </si>
  <si>
    <t>234907</t>
  </si>
  <si>
    <t>001908</t>
  </si>
  <si>
    <t>103901</t>
  </si>
  <si>
    <t>014801</t>
  </si>
  <si>
    <t>116910</t>
  </si>
  <si>
    <t>145911</t>
  </si>
  <si>
    <t>220815</t>
  </si>
  <si>
    <t>161922</t>
  </si>
  <si>
    <t>161919</t>
  </si>
  <si>
    <t>246902</t>
  </si>
  <si>
    <t>061906</t>
  </si>
  <si>
    <t>032902</t>
  </si>
  <si>
    <t>025906</t>
  </si>
  <si>
    <t>186903</t>
  </si>
  <si>
    <t>027904</t>
  </si>
  <si>
    <t>217901</t>
  </si>
  <si>
    <t>209901</t>
  </si>
  <si>
    <t>015917</t>
  </si>
  <si>
    <t>061802</t>
  </si>
  <si>
    <t>101837</t>
  </si>
  <si>
    <t>227912</t>
  </si>
  <si>
    <t>237905</t>
  </si>
  <si>
    <t>221912</t>
  </si>
  <si>
    <t>026901</t>
  </si>
  <si>
    <t>084903</t>
  </si>
  <si>
    <t>047901</t>
  </si>
  <si>
    <t>168903</t>
  </si>
  <si>
    <t>004901</t>
  </si>
  <si>
    <t>122902</t>
  </si>
  <si>
    <t>196903</t>
  </si>
  <si>
    <t>160904</t>
  </si>
  <si>
    <t>062903</t>
  </si>
  <si>
    <t>021805</t>
  </si>
  <si>
    <t>126908</t>
  </si>
  <si>
    <t>247903</t>
  </si>
  <si>
    <t>034906</t>
  </si>
  <si>
    <t>031914</t>
  </si>
  <si>
    <t>040902</t>
  </si>
  <si>
    <t>161925</t>
  </si>
  <si>
    <t>057833</t>
  </si>
  <si>
    <t>241906</t>
  </si>
  <si>
    <t>228904</t>
  </si>
  <si>
    <t>077901</t>
  </si>
  <si>
    <t>224902</t>
  </si>
  <si>
    <t>126907</t>
  </si>
  <si>
    <t>195901</t>
  </si>
  <si>
    <t>071806</t>
  </si>
  <si>
    <t>106901</t>
  </si>
  <si>
    <t>108914</t>
  </si>
  <si>
    <t>183902</t>
  </si>
  <si>
    <t>072901</t>
  </si>
  <si>
    <t>154901</t>
  </si>
  <si>
    <t>153903</t>
  </si>
  <si>
    <t>152803</t>
  </si>
  <si>
    <t>005901</t>
  </si>
  <si>
    <t>078901</t>
  </si>
  <si>
    <t>120901</t>
  </si>
  <si>
    <t>221911</t>
  </si>
  <si>
    <t>169902</t>
  </si>
  <si>
    <t>026902</t>
  </si>
  <si>
    <t>057806</t>
  </si>
  <si>
    <t>051901</t>
  </si>
  <si>
    <t>125906</t>
  </si>
  <si>
    <t>057829</t>
  </si>
  <si>
    <t>202905</t>
  </si>
  <si>
    <t>107905</t>
  </si>
  <si>
    <t>184904</t>
  </si>
  <si>
    <t>144901</t>
  </si>
  <si>
    <t>070905</t>
  </si>
  <si>
    <t>019908</t>
  </si>
  <si>
    <t>250907</t>
  </si>
  <si>
    <t>046802</t>
  </si>
  <si>
    <t>133902</t>
  </si>
  <si>
    <t>068802</t>
  </si>
  <si>
    <t>220819</t>
  </si>
  <si>
    <t>115903</t>
  </si>
  <si>
    <t>230901</t>
  </si>
  <si>
    <t>057819</t>
  </si>
  <si>
    <t>083901</t>
  </si>
  <si>
    <t>219903</t>
  </si>
  <si>
    <t>111902</t>
  </si>
  <si>
    <t>194904</t>
  </si>
  <si>
    <t>125905</t>
  </si>
  <si>
    <t>108910</t>
  </si>
  <si>
    <t>192901</t>
  </si>
  <si>
    <t>101847</t>
  </si>
  <si>
    <t>101870</t>
  </si>
  <si>
    <t>041901</t>
  </si>
  <si>
    <t>031909</t>
  </si>
  <si>
    <t>161910</t>
  </si>
  <si>
    <t>119903</t>
  </si>
  <si>
    <t>198906</t>
  </si>
  <si>
    <t>101846</t>
  </si>
  <si>
    <t>179901</t>
  </si>
  <si>
    <t>178902</t>
  </si>
  <si>
    <t>056902</t>
  </si>
  <si>
    <t>156902</t>
  </si>
  <si>
    <t>166905</t>
  </si>
  <si>
    <t>201908</t>
  </si>
  <si>
    <t>101856</t>
  </si>
  <si>
    <t>101803</t>
  </si>
  <si>
    <t>169911</t>
  </si>
  <si>
    <t>175905</t>
  </si>
  <si>
    <t>007902</t>
  </si>
  <si>
    <t>035901</t>
  </si>
  <si>
    <t>008903</t>
  </si>
  <si>
    <t>205904</t>
  </si>
  <si>
    <t>211901</t>
  </si>
  <si>
    <t>054903</t>
  </si>
  <si>
    <t>031913</t>
  </si>
  <si>
    <t>234801</t>
  </si>
  <si>
    <t>227829</t>
  </si>
  <si>
    <t>127906</t>
  </si>
  <si>
    <t>174911</t>
  </si>
  <si>
    <t>018902</t>
  </si>
  <si>
    <t>240904</t>
  </si>
  <si>
    <t>180901</t>
  </si>
  <si>
    <t>198903</t>
  </si>
  <si>
    <t>172902</t>
  </si>
  <si>
    <t>013905</t>
  </si>
  <si>
    <t>014908</t>
  </si>
  <si>
    <t>220910</t>
  </si>
  <si>
    <t>208902</t>
  </si>
  <si>
    <t>133901</t>
  </si>
  <si>
    <t>121906</t>
  </si>
  <si>
    <t>181905</t>
  </si>
  <si>
    <t>069901</t>
  </si>
  <si>
    <t>022901</t>
  </si>
  <si>
    <t>124901</t>
  </si>
  <si>
    <t>012901</t>
  </si>
  <si>
    <t>128904</t>
  </si>
  <si>
    <t>042901</t>
  </si>
  <si>
    <t>049907</t>
  </si>
  <si>
    <t>178908</t>
  </si>
  <si>
    <t>234903</t>
  </si>
  <si>
    <t>045902</t>
  </si>
  <si>
    <t>204901</t>
  </si>
  <si>
    <t>242903</t>
  </si>
  <si>
    <t>121902</t>
  </si>
  <si>
    <t>160905</t>
  </si>
  <si>
    <t>212904</t>
  </si>
  <si>
    <t>006902</t>
  </si>
  <si>
    <t>061905</t>
  </si>
  <si>
    <t>109907</t>
  </si>
  <si>
    <t>096904</t>
  </si>
  <si>
    <t>167901</t>
  </si>
  <si>
    <t>057919</t>
  </si>
  <si>
    <t>113903</t>
  </si>
  <si>
    <t>112907</t>
  </si>
  <si>
    <t>120902</t>
  </si>
  <si>
    <t>164901</t>
  </si>
  <si>
    <t>112908</t>
  </si>
  <si>
    <t>232901</t>
  </si>
  <si>
    <t>174908</t>
  </si>
  <si>
    <t>183901</t>
  </si>
  <si>
    <t>110908</t>
  </si>
  <si>
    <t>238904</t>
  </si>
  <si>
    <t>246802</t>
  </si>
  <si>
    <t>118902</t>
  </si>
  <si>
    <t>189901</t>
  </si>
  <si>
    <t>249904</t>
  </si>
  <si>
    <t>111903</t>
  </si>
  <si>
    <t>228905</t>
  </si>
  <si>
    <t>042905</t>
  </si>
  <si>
    <t>070910</t>
  </si>
  <si>
    <t>057831</t>
  </si>
  <si>
    <t>025905</t>
  </si>
  <si>
    <t>161923</t>
  </si>
  <si>
    <t>014907</t>
  </si>
  <si>
    <t>227827</t>
  </si>
  <si>
    <t>107904</t>
  </si>
  <si>
    <t>127903</t>
  </si>
  <si>
    <t>145907</t>
  </si>
  <si>
    <t>061908</t>
  </si>
  <si>
    <t>187901</t>
  </si>
  <si>
    <t>184901</t>
  </si>
  <si>
    <t>101802</t>
  </si>
  <si>
    <t>034905</t>
  </si>
  <si>
    <t>220801</t>
  </si>
  <si>
    <t>071810</t>
  </si>
  <si>
    <t>168902</t>
  </si>
  <si>
    <t>122901</t>
  </si>
  <si>
    <t>103902</t>
  </si>
  <si>
    <t>188902</t>
  </si>
  <si>
    <t>033904</t>
  </si>
  <si>
    <t>245901</t>
  </si>
  <si>
    <t>120905</t>
  </si>
  <si>
    <t>071807</t>
  </si>
  <si>
    <t>228901</t>
  </si>
  <si>
    <t>161801</t>
  </si>
  <si>
    <t>174906</t>
  </si>
  <si>
    <t>183904</t>
  </si>
  <si>
    <t>224901</t>
  </si>
  <si>
    <t>015825</t>
  </si>
  <si>
    <t>198905</t>
  </si>
  <si>
    <t>091918</t>
  </si>
  <si>
    <t>169910</t>
  </si>
  <si>
    <t>049905</t>
  </si>
  <si>
    <t>058906</t>
  </si>
  <si>
    <t>178901</t>
  </si>
  <si>
    <t>201907</t>
  </si>
  <si>
    <t>153905</t>
  </si>
  <si>
    <t>039904</t>
  </si>
  <si>
    <t>015833</t>
  </si>
  <si>
    <t>230908</t>
  </si>
  <si>
    <t>175907</t>
  </si>
  <si>
    <t>196902</t>
  </si>
  <si>
    <t>065901</t>
  </si>
  <si>
    <t>104903</t>
  </si>
  <si>
    <t>101874</t>
  </si>
  <si>
    <t>060914</t>
  </si>
  <si>
    <t>152902</t>
  </si>
  <si>
    <t>178913</t>
  </si>
  <si>
    <t>250902</t>
  </si>
  <si>
    <t>033902</t>
  </si>
  <si>
    <t>233903</t>
  </si>
  <si>
    <t>005904</t>
  </si>
  <si>
    <t>014905</t>
  </si>
  <si>
    <t>094903</t>
  </si>
  <si>
    <t>113902</t>
  </si>
  <si>
    <t>112910</t>
  </si>
  <si>
    <t>119901</t>
  </si>
  <si>
    <t>119902</t>
  </si>
  <si>
    <t>182904</t>
  </si>
  <si>
    <t>074911</t>
  </si>
  <si>
    <t>063903</t>
  </si>
  <si>
    <t>140905</t>
  </si>
  <si>
    <t>243902</t>
  </si>
  <si>
    <t>171902</t>
  </si>
  <si>
    <t>166901</t>
  </si>
  <si>
    <t>102905</t>
  </si>
  <si>
    <t>158906</t>
  </si>
  <si>
    <t>121905</t>
  </si>
  <si>
    <t>071908</t>
  </si>
  <si>
    <t>039905</t>
  </si>
  <si>
    <t>001909</t>
  </si>
  <si>
    <t>015839</t>
  </si>
  <si>
    <t>248902</t>
  </si>
  <si>
    <t>015838</t>
  </si>
  <si>
    <t>101828</t>
  </si>
  <si>
    <t>022902</t>
  </si>
  <si>
    <t>227824</t>
  </si>
  <si>
    <t>057827</t>
  </si>
  <si>
    <t>018904</t>
  </si>
  <si>
    <t>042903</t>
  </si>
  <si>
    <t>111801</t>
  </si>
  <si>
    <t>166903</t>
  </si>
  <si>
    <t>030902</t>
  </si>
  <si>
    <t>194903</t>
  </si>
  <si>
    <t>210902</t>
  </si>
  <si>
    <t>227814</t>
  </si>
  <si>
    <t>127901</t>
  </si>
  <si>
    <t>137902</t>
  </si>
  <si>
    <t>123803</t>
  </si>
  <si>
    <t>185901</t>
  </si>
  <si>
    <t>108802</t>
  </si>
  <si>
    <t>123805</t>
  </si>
  <si>
    <t>201904</t>
  </si>
  <si>
    <t>110907</t>
  </si>
  <si>
    <t>108809</t>
  </si>
  <si>
    <t>188903</t>
  </si>
  <si>
    <t>019906</t>
  </si>
  <si>
    <t>089903</t>
  </si>
  <si>
    <t>057802</t>
  </si>
  <si>
    <t>117903</t>
  </si>
  <si>
    <t>143903</t>
  </si>
  <si>
    <t>108915</t>
  </si>
  <si>
    <t>134901</t>
  </si>
  <si>
    <t>172905</t>
  </si>
  <si>
    <t>019902</t>
  </si>
  <si>
    <t>003905</t>
  </si>
  <si>
    <t>213801</t>
  </si>
  <si>
    <t>174909</t>
  </si>
  <si>
    <t>180902</t>
  </si>
  <si>
    <t>098904</t>
  </si>
  <si>
    <t>014803</t>
  </si>
  <si>
    <t>112909</t>
  </si>
  <si>
    <t>114904</t>
  </si>
  <si>
    <t>050909</t>
  </si>
  <si>
    <t>194902</t>
  </si>
  <si>
    <t>188904</t>
  </si>
  <si>
    <t>013801</t>
  </si>
  <si>
    <t>196901</t>
  </si>
  <si>
    <t>101855</t>
  </si>
  <si>
    <t>148905</t>
  </si>
  <si>
    <t>003906</t>
  </si>
  <si>
    <t>093905</t>
  </si>
  <si>
    <t>077902</t>
  </si>
  <si>
    <t>101873</t>
  </si>
  <si>
    <t>066901</t>
  </si>
  <si>
    <t>105803</t>
  </si>
  <si>
    <t>227905</t>
  </si>
  <si>
    <t>093903</t>
  </si>
  <si>
    <t>086902</t>
  </si>
  <si>
    <t>175911</t>
  </si>
  <si>
    <t>129910</t>
  </si>
  <si>
    <t>251901</t>
  </si>
  <si>
    <t>109912</t>
  </si>
  <si>
    <t>083902</t>
  </si>
  <si>
    <t>208903</t>
  </si>
  <si>
    <t>101864</t>
  </si>
  <si>
    <t>070909</t>
  </si>
  <si>
    <t>055901</t>
  </si>
  <si>
    <t>169909</t>
  </si>
  <si>
    <t>048903</t>
  </si>
  <si>
    <t>140908</t>
  </si>
  <si>
    <t>157901</t>
  </si>
  <si>
    <t>141902</t>
  </si>
  <si>
    <t>098903</t>
  </si>
  <si>
    <t>187903</t>
  </si>
  <si>
    <t>090903</t>
  </si>
  <si>
    <t>140904</t>
  </si>
  <si>
    <t>072909</t>
  </si>
  <si>
    <t>152910</t>
  </si>
  <si>
    <t>095902</t>
  </si>
  <si>
    <t>200904</t>
  </si>
  <si>
    <t>206902</t>
  </si>
  <si>
    <t>158905</t>
  </si>
  <si>
    <t>184801</t>
  </si>
  <si>
    <t>062906</t>
  </si>
  <si>
    <t>058909</t>
  </si>
  <si>
    <t>221905</t>
  </si>
  <si>
    <t>068803</t>
  </si>
  <si>
    <t>128903</t>
  </si>
  <si>
    <t>047902</t>
  </si>
  <si>
    <t>073901</t>
  </si>
  <si>
    <t>161921</t>
  </si>
  <si>
    <t>220811</t>
  </si>
  <si>
    <t>116915</t>
  </si>
  <si>
    <t>037909</t>
  </si>
  <si>
    <t>250905</t>
  </si>
  <si>
    <t>015815</t>
  </si>
  <si>
    <t>112905</t>
  </si>
  <si>
    <t>101806</t>
  </si>
  <si>
    <t>109914</t>
  </si>
  <si>
    <t>050904</t>
  </si>
  <si>
    <t>107910</t>
  </si>
  <si>
    <t>177905</t>
  </si>
  <si>
    <t>091910</t>
  </si>
  <si>
    <t>102903</t>
  </si>
  <si>
    <t>153904</t>
  </si>
  <si>
    <t>010901</t>
  </si>
  <si>
    <t>022004</t>
  </si>
  <si>
    <t>223901</t>
  </si>
  <si>
    <t>236901</t>
  </si>
  <si>
    <t>178801</t>
  </si>
  <si>
    <t>049909</t>
  </si>
  <si>
    <t>177903</t>
  </si>
  <si>
    <t>154903</t>
  </si>
  <si>
    <t>152903</t>
  </si>
  <si>
    <t>236801</t>
  </si>
  <si>
    <t>161909</t>
  </si>
  <si>
    <t>165802</t>
  </si>
  <si>
    <t>023902</t>
  </si>
  <si>
    <t>180904</t>
  </si>
  <si>
    <t>176903</t>
  </si>
  <si>
    <t>152806</t>
  </si>
  <si>
    <t>018905</t>
  </si>
  <si>
    <t>015814</t>
  </si>
  <si>
    <t>200906</t>
  </si>
  <si>
    <t>226905</t>
  </si>
  <si>
    <t>037901</t>
  </si>
  <si>
    <t>063906</t>
  </si>
  <si>
    <t>174901</t>
  </si>
  <si>
    <t>223904</t>
  </si>
  <si>
    <t>101815</t>
  </si>
  <si>
    <t>146903</t>
  </si>
  <si>
    <t>044902</t>
  </si>
  <si>
    <t>201914</t>
  </si>
  <si>
    <t>230904</t>
  </si>
  <si>
    <t>227506</t>
  </si>
  <si>
    <t>070907</t>
  </si>
  <si>
    <t>182906</t>
  </si>
  <si>
    <t>229906</t>
  </si>
  <si>
    <t>109905</t>
  </si>
  <si>
    <t>148902</t>
  </si>
  <si>
    <t>235904</t>
  </si>
  <si>
    <t>091914</t>
  </si>
  <si>
    <t>127904</t>
  </si>
  <si>
    <t>152802</t>
  </si>
  <si>
    <t>227906</t>
  </si>
  <si>
    <t>136901</t>
  </si>
  <si>
    <t>140907</t>
  </si>
  <si>
    <t>015809</t>
  </si>
  <si>
    <t>018906</t>
  </si>
  <si>
    <t>015802</t>
  </si>
  <si>
    <t>138903</t>
  </si>
  <si>
    <t>095904</t>
  </si>
  <si>
    <t>019909</t>
  </si>
  <si>
    <t>057816</t>
  </si>
  <si>
    <t>096905</t>
  </si>
  <si>
    <t>183801</t>
  </si>
  <si>
    <t>072908</t>
  </si>
  <si>
    <t>158904</t>
  </si>
  <si>
    <t>227804</t>
  </si>
  <si>
    <t>099903</t>
  </si>
  <si>
    <t>110901</t>
  </si>
  <si>
    <t>132902</t>
  </si>
  <si>
    <t>211902</t>
  </si>
  <si>
    <t>100908</t>
  </si>
  <si>
    <t>143904</t>
  </si>
  <si>
    <t>162904</t>
  </si>
  <si>
    <t>020910</t>
  </si>
  <si>
    <t>064903</t>
  </si>
  <si>
    <t>109903</t>
  </si>
  <si>
    <t>101872</t>
  </si>
  <si>
    <t>187906</t>
  </si>
  <si>
    <t>242906</t>
  </si>
  <si>
    <t>047903</t>
  </si>
  <si>
    <t>189902</t>
  </si>
  <si>
    <t>245904</t>
  </si>
  <si>
    <t>109901</t>
  </si>
  <si>
    <t>182905</t>
  </si>
  <si>
    <t>166902</t>
  </si>
  <si>
    <t>019903</t>
  </si>
  <si>
    <t>242905</t>
  </si>
  <si>
    <t>140901</t>
  </si>
  <si>
    <t>208901</t>
  </si>
  <si>
    <t>104907</t>
  </si>
  <si>
    <t>201903</t>
  </si>
  <si>
    <t>065902</t>
  </si>
  <si>
    <t>184911</t>
  </si>
  <si>
    <t>030906</t>
  </si>
  <si>
    <t>071809</t>
  </si>
  <si>
    <t>054901</t>
  </si>
  <si>
    <t>017901</t>
  </si>
  <si>
    <t>156905</t>
  </si>
  <si>
    <t>209902</t>
  </si>
  <si>
    <t>081905</t>
  </si>
  <si>
    <t>127905</t>
  </si>
  <si>
    <t>034902</t>
  </si>
  <si>
    <t>234909</t>
  </si>
  <si>
    <t>007901</t>
  </si>
  <si>
    <t>033901</t>
  </si>
  <si>
    <t>030901</t>
  </si>
  <si>
    <t>057836</t>
  </si>
  <si>
    <t>246914</t>
  </si>
  <si>
    <t>057851</t>
  </si>
  <si>
    <t>109910</t>
  </si>
  <si>
    <t>249908</t>
  </si>
  <si>
    <t>123913</t>
  </si>
  <si>
    <t>073904</t>
  </si>
  <si>
    <t>074904</t>
  </si>
  <si>
    <t>057841</t>
  </si>
  <si>
    <t>109902</t>
  </si>
  <si>
    <t>153907</t>
  </si>
  <si>
    <t>075908</t>
  </si>
  <si>
    <t>115902</t>
  </si>
  <si>
    <t>251902</t>
  </si>
  <si>
    <t>220814</t>
  </si>
  <si>
    <t>057847</t>
  </si>
  <si>
    <t>186901</t>
  </si>
  <si>
    <t>135001</t>
  </si>
  <si>
    <t>177901</t>
  </si>
  <si>
    <t>101840</t>
  </si>
  <si>
    <t>115901</t>
  </si>
  <si>
    <t>101849</t>
  </si>
  <si>
    <t>244905</t>
  </si>
  <si>
    <t>109908</t>
  </si>
  <si>
    <t>101868</t>
  </si>
  <si>
    <t>210904</t>
  </si>
  <si>
    <t>036901</t>
  </si>
  <si>
    <t>015801</t>
  </si>
  <si>
    <t>058902</t>
  </si>
  <si>
    <t>015840</t>
  </si>
  <si>
    <t>166907</t>
  </si>
  <si>
    <t>180903</t>
  </si>
  <si>
    <t>143902</t>
  </si>
  <si>
    <t>072904</t>
  </si>
  <si>
    <t>101861</t>
  </si>
  <si>
    <t>015805</t>
  </si>
  <si>
    <t>084804</t>
  </si>
  <si>
    <t>178808</t>
  </si>
  <si>
    <t>058905</t>
  </si>
  <si>
    <t>026903</t>
  </si>
  <si>
    <t>101814</t>
  </si>
  <si>
    <t>018908</t>
  </si>
  <si>
    <t>201913</t>
  </si>
  <si>
    <t>025904</t>
  </si>
  <si>
    <t>087901</t>
  </si>
  <si>
    <t>178905</t>
  </si>
  <si>
    <t>125902</t>
  </si>
  <si>
    <t>117904</t>
  </si>
  <si>
    <t>138904</t>
  </si>
  <si>
    <t>035903</t>
  </si>
  <si>
    <t>185904</t>
  </si>
  <si>
    <t>099902</t>
  </si>
  <si>
    <t>101842</t>
  </si>
  <si>
    <t>169906</t>
  </si>
  <si>
    <t>247906</t>
  </si>
  <si>
    <t>101853</t>
  </si>
  <si>
    <t>090902</t>
  </si>
  <si>
    <t>178807</t>
  </si>
  <si>
    <t>019913</t>
  </si>
  <si>
    <t>049906</t>
  </si>
  <si>
    <t>054902</t>
  </si>
  <si>
    <t>091907</t>
  </si>
  <si>
    <t>035902</t>
  </si>
  <si>
    <t>144903</t>
  </si>
  <si>
    <t>182901</t>
  </si>
  <si>
    <t>076904</t>
  </si>
  <si>
    <t>229901</t>
  </si>
  <si>
    <t>074905</t>
  </si>
  <si>
    <t>018903</t>
  </si>
  <si>
    <t>234905</t>
  </si>
  <si>
    <t>222901</t>
  </si>
  <si>
    <t>169908</t>
  </si>
  <si>
    <t>173901</t>
  </si>
  <si>
    <t>101819</t>
  </si>
  <si>
    <t>131001</t>
  </si>
  <si>
    <t>057809</t>
  </si>
  <si>
    <t>198902</t>
  </si>
  <si>
    <t>223902</t>
  </si>
  <si>
    <t>197902</t>
  </si>
  <si>
    <t>101859</t>
  </si>
  <si>
    <t>143906</t>
  </si>
  <si>
    <t>109913</t>
  </si>
  <si>
    <t>117907</t>
  </si>
  <si>
    <t>081906</t>
  </si>
  <si>
    <t>090905</t>
  </si>
  <si>
    <t>133905</t>
  </si>
  <si>
    <t>143905</t>
  </si>
  <si>
    <t>072910</t>
  </si>
  <si>
    <t>022903</t>
  </si>
  <si>
    <t>086024</t>
  </si>
  <si>
    <t>102901</t>
  </si>
  <si>
    <t>148901</t>
  </si>
  <si>
    <t>043802</t>
  </si>
  <si>
    <t>167904</t>
  </si>
  <si>
    <t>101871</t>
  </si>
  <si>
    <t>174910</t>
  </si>
  <si>
    <t>059902</t>
  </si>
  <si>
    <t>047905</t>
  </si>
  <si>
    <t>019914</t>
  </si>
  <si>
    <t>021803</t>
  </si>
  <si>
    <t>227821</t>
  </si>
  <si>
    <t>101875</t>
  </si>
  <si>
    <t>101878</t>
  </si>
  <si>
    <t>227819</t>
  </si>
  <si>
    <t>225907</t>
  </si>
  <si>
    <t>066005</t>
  </si>
  <si>
    <t>105802</t>
  </si>
  <si>
    <t>015841</t>
  </si>
  <si>
    <t>101876</t>
  </si>
  <si>
    <t>227826</t>
  </si>
  <si>
    <t>174801</t>
  </si>
  <si>
    <t>District</t>
  </si>
  <si>
    <t>Instructions:</t>
  </si>
  <si>
    <t>CDCN</t>
  </si>
  <si>
    <t>CAMPUS NAME</t>
  </si>
  <si>
    <t>ELIGIBLE CAMPUS (YES/NO)</t>
  </si>
  <si>
    <t>List Generator</t>
  </si>
  <si>
    <t>CAYUGA ISD (001902)</t>
  </si>
  <si>
    <t>ELKHART ISD (001903)</t>
  </si>
  <si>
    <t>FRANKSTON ISD (001904)</t>
  </si>
  <si>
    <t>NECHES ISD (001906)</t>
  </si>
  <si>
    <t>PALESTINE ISD (001907)</t>
  </si>
  <si>
    <t>WESTWOOD ISD (001908)</t>
  </si>
  <si>
    <t>SLOCUM ISD (001909)</t>
  </si>
  <si>
    <t>ANDREWS ISD (002901)</t>
  </si>
  <si>
    <t>PINEYWOODS COMMUNITY ACADEMY (003801)</t>
  </si>
  <si>
    <t>HUDSON ISD (003902)</t>
  </si>
  <si>
    <t>LUFKIN ISD (003903)</t>
  </si>
  <si>
    <t>HUNTINGTON ISD (003904)</t>
  </si>
  <si>
    <t>DIBOLL ISD (003905)</t>
  </si>
  <si>
    <t>ZAVALLA ISD (003906)</t>
  </si>
  <si>
    <t>CENTRAL ISD (003907)</t>
  </si>
  <si>
    <t>ARANSAS COUNTY ISD (004901)</t>
  </si>
  <si>
    <t>ARCHER CITY ISD (005901)</t>
  </si>
  <si>
    <t>HOLLIDAY ISD (005902)</t>
  </si>
  <si>
    <t>WINDTHORST ISD (005904)</t>
  </si>
  <si>
    <t>CLAUDE ISD (006902)</t>
  </si>
  <si>
    <t>CHARLOTTE ISD (007901)</t>
  </si>
  <si>
    <t>JOURDANTON ISD (007902)</t>
  </si>
  <si>
    <t>LYTLE ISD (007904)</t>
  </si>
  <si>
    <t>PLEASANTON ISD (007905)</t>
  </si>
  <si>
    <t>POTEET ISD (007906)</t>
  </si>
  <si>
    <t>BELLVILLE ISD (008901)</t>
  </si>
  <si>
    <t>SEALY ISD (008902)</t>
  </si>
  <si>
    <t>BRAZOS ISD (008903)</t>
  </si>
  <si>
    <t>MULESHOE ISD (009901)</t>
  </si>
  <si>
    <t>MEDINA ISD (010901)</t>
  </si>
  <si>
    <t>BANDERA ISD (010902)</t>
  </si>
  <si>
    <t>BASTROP ISD (011901)</t>
  </si>
  <si>
    <t>ELGIN ISD (011902)</t>
  </si>
  <si>
    <t>SMITHVILLE ISD (011904)</t>
  </si>
  <si>
    <t>MCDADE ISD (011905)</t>
  </si>
  <si>
    <t>SEYMOUR ISD (012901)</t>
  </si>
  <si>
    <t>ST MARY'S ACADEMY CHARTER SCHOOL (013801)</t>
  </si>
  <si>
    <t>BEEVILLE ISD (013901)</t>
  </si>
  <si>
    <t>PAWNEE ISD (013902)</t>
  </si>
  <si>
    <t>PETTUS ISD (013903)</t>
  </si>
  <si>
    <t>SKIDMORE-TYNAN ISD (013905)</t>
  </si>
  <si>
    <t>RICHARD MILBURN ALTER HIGH SCHOOL (KILLEEN) (014801)</t>
  </si>
  <si>
    <t>PRIORITY CHARTER SCHOOLS (014803)</t>
  </si>
  <si>
    <t>ORENDA CHARTER SCHOOL (014804)</t>
  </si>
  <si>
    <t>ACADEMY ISD (014901)</t>
  </si>
  <si>
    <t>BARTLETT ISD (014902)</t>
  </si>
  <si>
    <t>BELTON ISD (014903)</t>
  </si>
  <si>
    <t>HOLLAND ISD (014905)</t>
  </si>
  <si>
    <t>KILLEEN ISD (014906)</t>
  </si>
  <si>
    <t>ROGERS ISD (014907)</t>
  </si>
  <si>
    <t>SALADO ISD (014908)</t>
  </si>
  <si>
    <t>TEMPLE ISD (014909)</t>
  </si>
  <si>
    <t>TROY ISD (014910)</t>
  </si>
  <si>
    <t>POR VIDA ACADEMY (015801)</t>
  </si>
  <si>
    <t>GEORGE GERVIN ACADEMY (015802)</t>
  </si>
  <si>
    <t>NEW FRONTIERS PUBLIC SCHOOLS INC (015805)</t>
  </si>
  <si>
    <t>LEGACY TRADITIONAL SCHOOLS - TEXAS (015806)</t>
  </si>
  <si>
    <t>SOUTHWEST PREPARATORY SCHOOL (015807)</t>
  </si>
  <si>
    <t>INSPIRE ACADEMIES (015808)</t>
  </si>
  <si>
    <t>BEXAR COUNTY ACADEMY (015809)</t>
  </si>
  <si>
    <t>POSITIVE SOLUTIONS CHARTER SCHOOL (015814)</t>
  </si>
  <si>
    <t>HERITAGE ACADEMY (015815)</t>
  </si>
  <si>
    <t>JUBILEE ACADEMIES (015822)</t>
  </si>
  <si>
    <t>LIGHTHOUSE PUBLIC SCHOOLS (015825)</t>
  </si>
  <si>
    <t>SCHOOL OF SCIENCE AND TECHNOLOGY (015827)</t>
  </si>
  <si>
    <t>HARMONY PUBLIC SCHOOLS - SOUTH TEXAS (015828)</t>
  </si>
  <si>
    <t>BROOKS ACADEMIES OF TEXAS (015830)</t>
  </si>
  <si>
    <t>SCHOOL OF SCIENCE AND TECHNOLOGY DISCOVERY (015831)</t>
  </si>
  <si>
    <t>HENRY FORD ACADEMY ALAMEDA SCHOOL FOR ART + DESIGN (015833)</t>
  </si>
  <si>
    <t>BASIS TEXAS (015834)</t>
  </si>
  <si>
    <t>GREAT HEARTS TEXAS (015835)</t>
  </si>
  <si>
    <t>ELEANOR KOLITZ HEBREW LANGUAGE ACADEMY (015836)</t>
  </si>
  <si>
    <t>COMPASS ROSE PUBLIC SCHOOLS (015838)</t>
  </si>
  <si>
    <t>PROMESA ACADEMY CHARTER SCHOOL (015839)</t>
  </si>
  <si>
    <t>SAN ANTONIO PREPARATORY SCHOOLS (015840)</t>
  </si>
  <si>
    <t>THE GATHERING PLACE (015841)</t>
  </si>
  <si>
    <t>ROYAL PUBLIC SCHOOLS (015842)</t>
  </si>
  <si>
    <t>PRELUDE PREPARATORY CHARTER SCHOOL (015843)</t>
  </si>
  <si>
    <t>ALAMO HEIGHTS ISD (015901)</t>
  </si>
  <si>
    <t>HARLANDALE ISD (015904)</t>
  </si>
  <si>
    <t>EDGEWOOD ISD (015905)</t>
  </si>
  <si>
    <t>RANDOLPH FIELD ISD (015906)</t>
  </si>
  <si>
    <t>SAN ANTONIO ISD (015907)</t>
  </si>
  <si>
    <t>SOUTH SAN ANTONIO ISD (015908)</t>
  </si>
  <si>
    <t>SOMERSET ISD (015909)</t>
  </si>
  <si>
    <t>NORTH EAST ISD (015910)</t>
  </si>
  <si>
    <t>EAST CENTRAL ISD (015911)</t>
  </si>
  <si>
    <t>SOUTHWEST ISD (015912)</t>
  </si>
  <si>
    <t>LACKLAND ISD (015913)</t>
  </si>
  <si>
    <t>FT SAM HOUSTON ISD (015914)</t>
  </si>
  <si>
    <t>NORTHSIDE ISD (015915)</t>
  </si>
  <si>
    <t>JUDSON ISD (015916)</t>
  </si>
  <si>
    <t>SOUTHSIDE ISD (015917)</t>
  </si>
  <si>
    <t>JOHNSON CITY ISD (016901)</t>
  </si>
  <si>
    <t>BLANCO ISD (016902)</t>
  </si>
  <si>
    <t>BORDEN COUNTY ISD (017901)</t>
  </si>
  <si>
    <t>CLIFTON ISD (018901)</t>
  </si>
  <si>
    <t>MERIDIAN ISD (018902)</t>
  </si>
  <si>
    <t>MORGAN ISD (018903)</t>
  </si>
  <si>
    <t>VALLEY MILLS ISD (018904)</t>
  </si>
  <si>
    <t>WALNUT SPRINGS ISD (018905)</t>
  </si>
  <si>
    <t>IREDELL ISD (018906)</t>
  </si>
  <si>
    <t>KOPPERL ISD (018907)</t>
  </si>
  <si>
    <t>CRANFILLS GAP ISD (018908)</t>
  </si>
  <si>
    <t>DEKALB ISD (019901)</t>
  </si>
  <si>
    <t>HOOKS ISD (019902)</t>
  </si>
  <si>
    <t>MAUD ISD (019903)</t>
  </si>
  <si>
    <t>NEW BOSTON ISD (019905)</t>
  </si>
  <si>
    <t>REDWATER ISD (019906)</t>
  </si>
  <si>
    <t>TEXARKANA ISD (019907)</t>
  </si>
  <si>
    <t>LIBERTY-EYLAU ISD (019908)</t>
  </si>
  <si>
    <t>SIMMS ISD (019909)</t>
  </si>
  <si>
    <t>MALTA ISD (019910)</t>
  </si>
  <si>
    <t>RED LICK ISD (019911)</t>
  </si>
  <si>
    <t>PLEASANT GROVE ISD (019912)</t>
  </si>
  <si>
    <t>HUBBARD ISD (019913)</t>
  </si>
  <si>
    <t>LEARY ISD (019914)</t>
  </si>
  <si>
    <t>ALVIN ISD (020901)</t>
  </si>
  <si>
    <t>ANGLETON ISD (020902)</t>
  </si>
  <si>
    <t>DANBURY ISD (020904)</t>
  </si>
  <si>
    <t>BRAZOSPORT ISD (020905)</t>
  </si>
  <si>
    <t>SWEENY ISD (020906)</t>
  </si>
  <si>
    <t>COLUMBIA-BRAZORIA ISD (020907)</t>
  </si>
  <si>
    <t>PEARLAND ISD (020908)</t>
  </si>
  <si>
    <t>DAMON ISD (020910)</t>
  </si>
  <si>
    <t>BRAZOS SCHOOL FOR INQUIRY &amp; CREATIVITY (021803)</t>
  </si>
  <si>
    <t>ARROW ACADEMY (021805)</t>
  </si>
  <si>
    <t>COLLEGE STATION ISD (021901)</t>
  </si>
  <si>
    <t>BRYAN ISD (021902)</t>
  </si>
  <si>
    <t>TERLINGUA CSD (022004)</t>
  </si>
  <si>
    <t>ALPINE ISD (022901)</t>
  </si>
  <si>
    <t>MARATHON ISD (022902)</t>
  </si>
  <si>
    <t>SAN VICENTE ISD (022903)</t>
  </si>
  <si>
    <t>SILVERTON ISD (023902)</t>
  </si>
  <si>
    <t>BROOKS COUNTY ISD (024901)</t>
  </si>
  <si>
    <t>BANGS ISD (025901)</t>
  </si>
  <si>
    <t>BROWNWOOD ISD (025902)</t>
  </si>
  <si>
    <t>BLANKET ISD (025904)</t>
  </si>
  <si>
    <t>MAY ISD (025905)</t>
  </si>
  <si>
    <t>ZEPHYR ISD (025906)</t>
  </si>
  <si>
    <t>BROOKESMITH ISD (025908)</t>
  </si>
  <si>
    <t>EARLY ISD (025909)</t>
  </si>
  <si>
    <t>CALDWELL ISD (026901)</t>
  </si>
  <si>
    <t>SOMERVILLE ISD (026902)</t>
  </si>
  <si>
    <t>SNOOK ISD (026903)</t>
  </si>
  <si>
    <t>BURNET CISD (027903)</t>
  </si>
  <si>
    <t>MARBLE FALLS ISD (027904)</t>
  </si>
  <si>
    <t>LOCKHART ISD (028902)</t>
  </si>
  <si>
    <t>LULING ISD (028903)</t>
  </si>
  <si>
    <t>PRAIRIE LEA ISD (028906)</t>
  </si>
  <si>
    <t>CALHOUN COUNTY ISD (029901)</t>
  </si>
  <si>
    <t>CROSS PLAINS ISD (030901)</t>
  </si>
  <si>
    <t>CLYDE CISD (030902)</t>
  </si>
  <si>
    <t>BAIRD ISD (030903)</t>
  </si>
  <si>
    <t>EULA ISD (030906)</t>
  </si>
  <si>
    <t>UNIVERSITY OF TEXAS RIO GRANDE VALLEY (031505)</t>
  </si>
  <si>
    <t>BROWNSVILLE ISD (031901)</t>
  </si>
  <si>
    <t>HARLINGEN CISD (031903)</t>
  </si>
  <si>
    <t>LA FERIA ISD (031905)</t>
  </si>
  <si>
    <t>LOS FRESNOS CISD (031906)</t>
  </si>
  <si>
    <t>POINT ISABEL ISD (031909)</t>
  </si>
  <si>
    <t>RIO HONDO ISD (031911)</t>
  </si>
  <si>
    <t>SAN BENITO CISD (031912)</t>
  </si>
  <si>
    <t>SANTA MARIA ISD (031913)</t>
  </si>
  <si>
    <t>SANTA ROSA ISD (031914)</t>
  </si>
  <si>
    <t>SOUTH TEXAS ISD (031916)</t>
  </si>
  <si>
    <t>PITTSBURG ISD (032902)</t>
  </si>
  <si>
    <t>GROOM ISD (033901)</t>
  </si>
  <si>
    <t>PANHANDLE ISD (033902)</t>
  </si>
  <si>
    <t>WHITE DEER ISD (033904)</t>
  </si>
  <si>
    <t>ATLANTA ISD (034901)</t>
  </si>
  <si>
    <t>AVINGER ISD (034902)</t>
  </si>
  <si>
    <t>HUGHES SPRINGS ISD (034903)</t>
  </si>
  <si>
    <t>LINDEN-KILDARE CISD (034905)</t>
  </si>
  <si>
    <t>MCLEOD ISD (034906)</t>
  </si>
  <si>
    <t>QUEEN CITY ISD (034907)</t>
  </si>
  <si>
    <t>BLOOMBURG ISD (034909)</t>
  </si>
  <si>
    <t>DIMMITT ISD (035901)</t>
  </si>
  <si>
    <t>HART ISD (035902)</t>
  </si>
  <si>
    <t>NAZARETH ISD (035903)</t>
  </si>
  <si>
    <t>ANAHUAC ISD (036901)</t>
  </si>
  <si>
    <t>BARBERS HILL ISD (036902)</t>
  </si>
  <si>
    <t>EAST CHAMBERS ISD (036903)</t>
  </si>
  <si>
    <t>ALTO ISD (037901)</t>
  </si>
  <si>
    <t>JACKSONVILLE ISD (037904)</t>
  </si>
  <si>
    <t>RUSK ISD (037907)</t>
  </si>
  <si>
    <t>NEW SUMMERFIELD ISD (037908)</t>
  </si>
  <si>
    <t>WELLS ISD (037909)</t>
  </si>
  <si>
    <t>CHILDRESS ISD (038901)</t>
  </si>
  <si>
    <t>HENRIETTA ISD (039902)</t>
  </si>
  <si>
    <t>PETROLIA CISD (039903)</t>
  </si>
  <si>
    <t>BELLEVUE ISD (039904)</t>
  </si>
  <si>
    <t>MIDWAY ISD (039905)</t>
  </si>
  <si>
    <t>MORTON ISD (040901)</t>
  </si>
  <si>
    <t>WHITEFACE CISD (040902)</t>
  </si>
  <si>
    <t>BRONTE ISD (041901)</t>
  </si>
  <si>
    <t>ROBERT LEE ISD (041902)</t>
  </si>
  <si>
    <t>COLEMAN ISD (042901)</t>
  </si>
  <si>
    <t>SANTA ANNA ISD (042903)</t>
  </si>
  <si>
    <t>PANTHER CREEK CISD (042905)</t>
  </si>
  <si>
    <t>IMAGINE INTERNATIONAL ACADEMY OF NORTH TEXAS (043801)</t>
  </si>
  <si>
    <t>LONE STAR LANGUAGE ACADEMY (043802)</t>
  </si>
  <si>
    <t>ALLEN ISD (043901)</t>
  </si>
  <si>
    <t>ANNA ISD (043902)</t>
  </si>
  <si>
    <t>CELINA ISD (043903)</t>
  </si>
  <si>
    <t>FARMERSVILLE ISD (043904)</t>
  </si>
  <si>
    <t>FRISCO ISD (043905)</t>
  </si>
  <si>
    <t>MCKINNEY ISD (043907)</t>
  </si>
  <si>
    <t>MELISSA ISD (043908)</t>
  </si>
  <si>
    <t>PLANO ISD (043910)</t>
  </si>
  <si>
    <t>PRINCETON ISD (043911)</t>
  </si>
  <si>
    <t>PROSPER ISD (043912)</t>
  </si>
  <si>
    <t>WYLIE ISD (043914)</t>
  </si>
  <si>
    <t>BLUE RIDGE ISD (043917)</t>
  </si>
  <si>
    <t>COMMUNITY ISD (043918)</t>
  </si>
  <si>
    <t>LOVEJOY ISD (043919)</t>
  </si>
  <si>
    <t>WELLINGTON ISD (044902)</t>
  </si>
  <si>
    <t>COLUMBUS ISD (045902)</t>
  </si>
  <si>
    <t>RICE CISD (045903)</t>
  </si>
  <si>
    <t>WEIMAR ISD (045905)</t>
  </si>
  <si>
    <t>TRINITY CHARTER SCHOOL (046802)</t>
  </si>
  <si>
    <t>NEW BRAUNFELS ISD (046901)</t>
  </si>
  <si>
    <t>COMAL ISD (046902)</t>
  </si>
  <si>
    <t>COMANCHE ISD (047901)</t>
  </si>
  <si>
    <t>DE LEON ISD (047902)</t>
  </si>
  <si>
    <t>GUSTINE ISD (047903)</t>
  </si>
  <si>
    <t>SIDNEY ISD (047905)</t>
  </si>
  <si>
    <t>EDEN CISD (048901)</t>
  </si>
  <si>
    <t>PAINT ROCK ISD (048903)</t>
  </si>
  <si>
    <t>GAINESVILLE ISD (049901)</t>
  </si>
  <si>
    <t>MUENSTER ISD (049902)</t>
  </si>
  <si>
    <t>VALLEY VIEW ISD (049903)</t>
  </si>
  <si>
    <t>CALLISBURG ISD (049905)</t>
  </si>
  <si>
    <t>ERA ISD (049906)</t>
  </si>
  <si>
    <t>LINDSAY ISD (049907)</t>
  </si>
  <si>
    <t>WALNUT BEND ISD (049908)</t>
  </si>
  <si>
    <t>SIVELLS BEND ISD (049909)</t>
  </si>
  <si>
    <t>EVANT ISD (050901)</t>
  </si>
  <si>
    <t>GATESVILLE ISD (050902)</t>
  </si>
  <si>
    <t>OGLESBY ISD (050904)</t>
  </si>
  <si>
    <t>JONESBORO ISD (050909)</t>
  </si>
  <si>
    <t>COPPERAS COVE ISD (050910)</t>
  </si>
  <si>
    <t>PADUCAH ISD (051901)</t>
  </si>
  <si>
    <t>CRANE ISD (052901)</t>
  </si>
  <si>
    <t>CROCKETT COUNTY CONSOLIDATED CSD (053001)</t>
  </si>
  <si>
    <t>CROSBYTON CISD (054901)</t>
  </si>
  <si>
    <t>LORENZO ISD (054902)</t>
  </si>
  <si>
    <t>RALLS ISD (054903)</t>
  </si>
  <si>
    <t>CULBERSON COUNTY-ALLAMOORE ISD (055901)</t>
  </si>
  <si>
    <t>DALHART ISD (056901)</t>
  </si>
  <si>
    <t>TEXLINE ISD (056902)</t>
  </si>
  <si>
    <t>PEGASUS SCHOOL OF LIBERAL ARTS AND SCIENCES (057802)</t>
  </si>
  <si>
    <t>UPLIFT EDUCATION (057803)</t>
  </si>
  <si>
    <t>TEXANS CAN ACADEMIES (057804)</t>
  </si>
  <si>
    <t>LUMIN EDUCATION (057805)</t>
  </si>
  <si>
    <t>ADVANTAGE ACADEMY (057806)</t>
  </si>
  <si>
    <t>LIFE SCHOOL (057807)</t>
  </si>
  <si>
    <t>UNIVERSAL ACADEMY (057808)</t>
  </si>
  <si>
    <t>NOVA ACADEMY (057809)</t>
  </si>
  <si>
    <t>ACADEMY OF DALLAS (057810)</t>
  </si>
  <si>
    <t>TRINITY BASIN PREPARATORY (057813)</t>
  </si>
  <si>
    <t>ACADEMY FOR ACADEMIC EXCELLENCE (057814)</t>
  </si>
  <si>
    <t>A W BROWN LEADERSHIP ACADEMY (057816)</t>
  </si>
  <si>
    <t>JEAN MASSIEU ACADEMY (057819)</t>
  </si>
  <si>
    <t>NOVA ACADEMY SOUTHEAST (057827)</t>
  </si>
  <si>
    <t>WINFREE ACADEMY CHARTER SCHOOLS (057828)</t>
  </si>
  <si>
    <t>A+ ACADEMY (057829)</t>
  </si>
  <si>
    <t>INSPIRED VISION ACADEMY (057830)</t>
  </si>
  <si>
    <t>GATEWAY CHARTER ACADEMY (057831)</t>
  </si>
  <si>
    <t>EDUCATION CENTER INTERNATIONAL ACADEMY (057833)</t>
  </si>
  <si>
    <t>EVOLUTION ACADEMY CHARTER SCHOOL (057834)</t>
  </si>
  <si>
    <t>GOLDEN RULE CHARTER SCHOOL (057835)</t>
  </si>
  <si>
    <t>ST ANTHONY SCHOOL (057836)</t>
  </si>
  <si>
    <t>LA ACADEMIA DE ESTRELLAS (057839)</t>
  </si>
  <si>
    <t>RICHLAND COLLEGIATE HIGH SCHOOL (057840)</t>
  </si>
  <si>
    <t>CITYSCAPE SCHOOLS (057841)</t>
  </si>
  <si>
    <t>MANARA ACADEMY (057844)</t>
  </si>
  <si>
    <t>UME PREPARATORY ACADEMY (057845)</t>
  </si>
  <si>
    <t>LEGACY PREPARATORY (057846)</t>
  </si>
  <si>
    <t>VILLAGE TECH SCHOOLS (057847)</t>
  </si>
  <si>
    <t>INTERNATIONAL LEADERSHIP OF TEXAS (ILTEXAS) (057848)</t>
  </si>
  <si>
    <t>PIONEER TECHNOLOGY &amp; ARTS ACADEMY (057850)</t>
  </si>
  <si>
    <t>BRIDGEWAY PREPARATORY ACADEMY (057851)</t>
  </si>
  <si>
    <t>CARROLLTON-FARMERS BRANCH ISD (057903)</t>
  </si>
  <si>
    <t>CEDAR HILL ISD (057904)</t>
  </si>
  <si>
    <t>DALLAS ISD (057905)</t>
  </si>
  <si>
    <t>DESOTO ISD (057906)</t>
  </si>
  <si>
    <t>DUNCANVILLE ISD (057907)</t>
  </si>
  <si>
    <t>GARLAND ISD (057909)</t>
  </si>
  <si>
    <t>GRAND PRAIRIE ISD (057910)</t>
  </si>
  <si>
    <t>HIGHLAND PARK ISD (057911)</t>
  </si>
  <si>
    <t>IRVING ISD (057912)</t>
  </si>
  <si>
    <t>LANCASTER ISD (057913)</t>
  </si>
  <si>
    <t>MESQUITE ISD (057914)</t>
  </si>
  <si>
    <t>RICHARDSON ISD (057916)</t>
  </si>
  <si>
    <t>SUNNYVALE ISD (057919)</t>
  </si>
  <si>
    <t>COPPELL ISD (057922)</t>
  </si>
  <si>
    <t>DAWSON ISD (058902)</t>
  </si>
  <si>
    <t>KLONDIKE ISD (058905)</t>
  </si>
  <si>
    <t>LAMESA ISD (058906)</t>
  </si>
  <si>
    <t>SANDS CISD (058909)</t>
  </si>
  <si>
    <t>HEREFORD ISD (059901)</t>
  </si>
  <si>
    <t>WALCOTT ISD (059902)</t>
  </si>
  <si>
    <t>COOPER ISD (060902)</t>
  </si>
  <si>
    <t>FANNINDEL ISD (060914)</t>
  </si>
  <si>
    <t>UNIVERSITY OF NORTH TEXAS (061501)</t>
  </si>
  <si>
    <t>NORTH TEXAS COLLEGIATE ACADEMY (061802)</t>
  </si>
  <si>
    <t>LEADERSHIP PREP SCHOOL (061804)</t>
  </si>
  <si>
    <t>TRIVIUM ACADEMY (061805)</t>
  </si>
  <si>
    <t>DENTON ISD (061901)</t>
  </si>
  <si>
    <t>LEWISVILLE ISD (061902)</t>
  </si>
  <si>
    <t>PILOT POINT ISD (061903)</t>
  </si>
  <si>
    <t>KRUM ISD (061905)</t>
  </si>
  <si>
    <t>PONDER ISD (061906)</t>
  </si>
  <si>
    <t>AUBREY ISD (061907)</t>
  </si>
  <si>
    <t>SANGER ISD (061908)</t>
  </si>
  <si>
    <t>ARGYLE ISD (061910)</t>
  </si>
  <si>
    <t>NORTHWEST ISD (061911)</t>
  </si>
  <si>
    <t>LAKE DALLAS ISD (061912)</t>
  </si>
  <si>
    <t>LITTLE ELM ISD (061914)</t>
  </si>
  <si>
    <t>CUERO ISD (062901)</t>
  </si>
  <si>
    <t>NORDHEIM ISD (062902)</t>
  </si>
  <si>
    <t>YOAKUM ISD (062903)</t>
  </si>
  <si>
    <t>YORKTOWN ISD (062904)</t>
  </si>
  <si>
    <t>WESTHOFF ISD (062905)</t>
  </si>
  <si>
    <t>MEYERSVILLE ISD (062906)</t>
  </si>
  <si>
    <t>SPUR ISD (063903)</t>
  </si>
  <si>
    <t>PATTON SPRINGS ISD (063906)</t>
  </si>
  <si>
    <t>CARRIZO SPRINGS CISD (064903)</t>
  </si>
  <si>
    <t>CLARENDON ISD (065901)</t>
  </si>
  <si>
    <t>HEDLEY ISD (065902)</t>
  </si>
  <si>
    <t>RAMIREZ CSD (066005)</t>
  </si>
  <si>
    <t>BENAVIDES ISD (066901)</t>
  </si>
  <si>
    <t>SAN DIEGO ISD (066902)</t>
  </si>
  <si>
    <t>FREER ISD (066903)</t>
  </si>
  <si>
    <t>CISCO ISD (067902)</t>
  </si>
  <si>
    <t>EASTLAND ISD (067903)</t>
  </si>
  <si>
    <t>GORMAN ISD (067904)</t>
  </si>
  <si>
    <t>RANGER ISD (067907)</t>
  </si>
  <si>
    <t>RISING STAR ISD (067908)</t>
  </si>
  <si>
    <t>COMPASS ACADEMY CHARTER SCHOOL (068802)</t>
  </si>
  <si>
    <t>UTPB STEM ACADEMY (068803)</t>
  </si>
  <si>
    <t>ECTOR COUNTY ISD (068901)</t>
  </si>
  <si>
    <t>ROCKSPRINGS ISD (069901)</t>
  </si>
  <si>
    <t>NUECES CANYON CISD (069902)</t>
  </si>
  <si>
    <t>WAXAHACHIE FAITH FAMILY ACADEMY (070801)</t>
  </si>
  <si>
    <t>AVALON ISD (070901)</t>
  </si>
  <si>
    <t>ENNIS ISD (070903)</t>
  </si>
  <si>
    <t>FERRIS ISD (070905)</t>
  </si>
  <si>
    <t>ITALY ISD (070907)</t>
  </si>
  <si>
    <t>MIDLOTHIAN ISD (070908)</t>
  </si>
  <si>
    <t>MILFORD ISD (070909)</t>
  </si>
  <si>
    <t>PALMER ISD (070910)</t>
  </si>
  <si>
    <t>RED OAK ISD (070911)</t>
  </si>
  <si>
    <t>WAXAHACHIE ISD (070912)</t>
  </si>
  <si>
    <t>MAYPEARL ISD (070915)</t>
  </si>
  <si>
    <t>BURNHAM WOOD CHARTER SCHOOL DISTRICT (071801)</t>
  </si>
  <si>
    <t>TRIUMPH PUBLIC HIGH SCHOOLS-EL PASO (071803)</t>
  </si>
  <si>
    <t>EL PASO ACADEMY (071804)</t>
  </si>
  <si>
    <t>HARMONY PUBLIC SCHOOLS - WEST TEXAS (071806)</t>
  </si>
  <si>
    <t>LA FE PREPARATORY SCHOOL (071807)</t>
  </si>
  <si>
    <t>VISTA DEL FUTURO CHARTER SCHOOL (071809)</t>
  </si>
  <si>
    <t>EL PASO LEADERSHIP ACADEMY (071810)</t>
  </si>
  <si>
    <t>CLINT ISD (071901)</t>
  </si>
  <si>
    <t>EL PASO ISD (071902)</t>
  </si>
  <si>
    <t>FABENS ISD (071903)</t>
  </si>
  <si>
    <t>SAN ELIZARIO ISD (071904)</t>
  </si>
  <si>
    <t>YSLETA ISD (071905)</t>
  </si>
  <si>
    <t>ANTHONY ISD (071906)</t>
  </si>
  <si>
    <t>CANUTILLO ISD (071907)</t>
  </si>
  <si>
    <t>TORNILLO ISD (071908)</t>
  </si>
  <si>
    <t>SOCORRO ISD (071909)</t>
  </si>
  <si>
    <t>PREMIER HIGH SCHOOLS (072801)</t>
  </si>
  <si>
    <t>ERATH EXCELS ACADEMY INC (072802)</t>
  </si>
  <si>
    <t>THREE WAY ISD (072901)</t>
  </si>
  <si>
    <t>DUBLIN ISD (072902)</t>
  </si>
  <si>
    <t>STEPHENVILLE ISD (072903)</t>
  </si>
  <si>
    <t>BLUFF DALE ISD (072904)</t>
  </si>
  <si>
    <t>HUCKABAY ISD (072908)</t>
  </si>
  <si>
    <t>LINGLEVILLE ISD (072909)</t>
  </si>
  <si>
    <t>MORGAN MILL ISD (072910)</t>
  </si>
  <si>
    <t>CHILTON ISD (073901)</t>
  </si>
  <si>
    <t>MARLIN ISD (073903)</t>
  </si>
  <si>
    <t>WESTPHALIA ISD (073904)</t>
  </si>
  <si>
    <t>ROSEBUD-LOTT ISD (073905)</t>
  </si>
  <si>
    <t>BONHAM ISD (074903)</t>
  </si>
  <si>
    <t>DODD CITY ISD (074904)</t>
  </si>
  <si>
    <t>ECTOR ISD (074905)</t>
  </si>
  <si>
    <t>HONEY GROVE ISD (074907)</t>
  </si>
  <si>
    <t>LEONARD ISD (074909)</t>
  </si>
  <si>
    <t>SAVOY ISD (074911)</t>
  </si>
  <si>
    <t>TRENTON ISD (074912)</t>
  </si>
  <si>
    <t>SAM RAYBURN ISD (074917)</t>
  </si>
  <si>
    <t>FLATONIA ISD (075901)</t>
  </si>
  <si>
    <t>LA GRANGE ISD (075902)</t>
  </si>
  <si>
    <t>SCHULENBURG ISD (075903)</t>
  </si>
  <si>
    <t>FAYETTEVILLE ISD (075906)</t>
  </si>
  <si>
    <t>ROUND TOP-CARMINE ISD (075908)</t>
  </si>
  <si>
    <t>ROBY CISD (076903)</t>
  </si>
  <si>
    <t>ROTAN ISD (076904)</t>
  </si>
  <si>
    <t>LOCKNEY ISD (077902)</t>
  </si>
  <si>
    <t>CROWELL ISD (078901)</t>
  </si>
  <si>
    <t>LAMAR CISD (079901)</t>
  </si>
  <si>
    <t>NEEDVILLE ISD (079906)</t>
  </si>
  <si>
    <t>FORT BEND ISD (079907)</t>
  </si>
  <si>
    <t>STAFFORD MSD (079910)</t>
  </si>
  <si>
    <t>MOUNT VERNON ISD (080901)</t>
  </si>
  <si>
    <t>FAIRFIELD ISD (081902)</t>
  </si>
  <si>
    <t>TEAGUE ISD (081904)</t>
  </si>
  <si>
    <t>WORTHAM ISD (081905)</t>
  </si>
  <si>
    <t>DEW ISD (081906)</t>
  </si>
  <si>
    <t>DILLEY ISD (082902)</t>
  </si>
  <si>
    <t>PEARSALL ISD (082903)</t>
  </si>
  <si>
    <t>SEAGRAVES ISD (083901)</t>
  </si>
  <si>
    <t>LOOP ISD (083902)</t>
  </si>
  <si>
    <t>SEMINOLE ISD (083903)</t>
  </si>
  <si>
    <t>ODYSSEY ACADEMY INC (084802)</t>
  </si>
  <si>
    <t>AMBASSADORS PREPARATORY ACADEMY (084804)</t>
  </si>
  <si>
    <t>DICKINSON ISD (084901)</t>
  </si>
  <si>
    <t>GALVESTON ISD (084902)</t>
  </si>
  <si>
    <t>HIGH ISLAND ISD (084903)</t>
  </si>
  <si>
    <t>TEXAS CITY ISD (084906)</t>
  </si>
  <si>
    <t>HITCHCOCK ISD (084908)</t>
  </si>
  <si>
    <t>SANTA FE ISD (084909)</t>
  </si>
  <si>
    <t>CLEAR CREEK ISD (084910)</t>
  </si>
  <si>
    <t>FRIENDSWOOD ISD (084911)</t>
  </si>
  <si>
    <t>POST ISD (085902)</t>
  </si>
  <si>
    <t>SOUTHLAND ISD (085903)</t>
  </si>
  <si>
    <t>DOSS CONSOLIDATED CSD (086024)</t>
  </si>
  <si>
    <t>086024101</t>
  </si>
  <si>
    <t>DOSS EL</t>
  </si>
  <si>
    <t>FREDERICKSBURG ISD (086901)</t>
  </si>
  <si>
    <t>HARPER ISD (086902)</t>
  </si>
  <si>
    <t>GLASSCOCK COUNTY ISD (087901)</t>
  </si>
  <si>
    <t>GOLIAD ISD (088902)</t>
  </si>
  <si>
    <t>GONZALES ISD (089901)</t>
  </si>
  <si>
    <t>NIXON-SMILEY CISD (089903)</t>
  </si>
  <si>
    <t>WAELDER ISD (089905)</t>
  </si>
  <si>
    <t>LEFORS ISD (090902)</t>
  </si>
  <si>
    <t>MCLEAN ISD (090903)</t>
  </si>
  <si>
    <t>PAMPA ISD (090904)</t>
  </si>
  <si>
    <t>GRANDVIEW-HOPKINS ISD (090905)</t>
  </si>
  <si>
    <t>BELLS ISD (091901)</t>
  </si>
  <si>
    <t>COLLINSVILLE ISD (091902)</t>
  </si>
  <si>
    <t>DENISON ISD (091903)</t>
  </si>
  <si>
    <t>HOWE ISD (091905)</t>
  </si>
  <si>
    <t>SHERMAN ISD (091906)</t>
  </si>
  <si>
    <t>TIOGA ISD (091907)</t>
  </si>
  <si>
    <t>VAN ALSTYNE ISD (091908)</t>
  </si>
  <si>
    <t>WHITESBORO ISD (091909)</t>
  </si>
  <si>
    <t>WHITEWRIGHT ISD (091910)</t>
  </si>
  <si>
    <t>POTTSBORO ISD (091913)</t>
  </si>
  <si>
    <t>S AND S CISD (091914)</t>
  </si>
  <si>
    <t>GUNTER ISD (091917)</t>
  </si>
  <si>
    <t>TOM BEAN ISD (091918)</t>
  </si>
  <si>
    <t>EAST TEXAS CHARTER SCHOOLS (092801)</t>
  </si>
  <si>
    <t>GLADEWATER ISD (092901)</t>
  </si>
  <si>
    <t>KILGORE ISD (092902)</t>
  </si>
  <si>
    <t>LONGVIEW ISD (092903)</t>
  </si>
  <si>
    <t>PINE TREE ISD (092904)</t>
  </si>
  <si>
    <t>SABINE ISD (092906)</t>
  </si>
  <si>
    <t>SPRING HILL ISD (092907)</t>
  </si>
  <si>
    <t>WHITE OAK ISD (092908)</t>
  </si>
  <si>
    <t>ANDERSON-SHIRO CISD (093901)</t>
  </si>
  <si>
    <t>IOLA ISD (093903)</t>
  </si>
  <si>
    <t>NAVASOTA ISD (093904)</t>
  </si>
  <si>
    <t>RICHARDS ISD (093905)</t>
  </si>
  <si>
    <t>SEGUIN ISD (094901)</t>
  </si>
  <si>
    <t>SCHERTZ-CIBOLO-U CITY ISD (094902)</t>
  </si>
  <si>
    <t>NAVARRO ISD (094903)</t>
  </si>
  <si>
    <t>MARION ISD (094904)</t>
  </si>
  <si>
    <t>ABERNATHY ISD (095901)</t>
  </si>
  <si>
    <t>COTTON CENTER ISD (095902)</t>
  </si>
  <si>
    <t>HALE CENTER ISD (095903)</t>
  </si>
  <si>
    <t>PETERSBURG ISD (095904)</t>
  </si>
  <si>
    <t>PLAINVIEW ISD (095905)</t>
  </si>
  <si>
    <t>MEMPHIS ISD (096904)</t>
  </si>
  <si>
    <t>TURKEY-QUITAQUE ISD (096905)</t>
  </si>
  <si>
    <t>HAMILTON ISD (097902)</t>
  </si>
  <si>
    <t>HICO ISD (097903)</t>
  </si>
  <si>
    <t>GRUVER ISD (098901)</t>
  </si>
  <si>
    <t>PRINGLE-MORSE CISD (098903)</t>
  </si>
  <si>
    <t>SPEARMAN ISD (098904)</t>
  </si>
  <si>
    <t>CHILLICOTHE ISD (099902)</t>
  </si>
  <si>
    <t>QUANAH ISD (099903)</t>
  </si>
  <si>
    <t>KOUNTZE ISD (100903)</t>
  </si>
  <si>
    <t>SILSBEE ISD (100904)</t>
  </si>
  <si>
    <t>HARDIN-JEFFERSON ISD (100905)</t>
  </si>
  <si>
    <t>LUMBERTON ISD (100907)</t>
  </si>
  <si>
    <t>WEST HARDIN COUNTY CISD (100908)</t>
  </si>
  <si>
    <t>HARRIS COUNTY DEPT OF ED (101000)</t>
  </si>
  <si>
    <t>SER-NINOS CHARTER SCHOOL (101802)</t>
  </si>
  <si>
    <t>ARISTOI CLASSICAL ACADEMY (101803)</t>
  </si>
  <si>
    <t>GEORGE I SANCHEZ CHARTER (101804)</t>
  </si>
  <si>
    <t>RAUL YZAGUIRRE SCHOOLS FOR SUCCESS (101806)</t>
  </si>
  <si>
    <t>ACADEMY OF ACCELERATED LEARNING INC (101810)</t>
  </si>
  <si>
    <t>EXCEL ACADEMY (101811)</t>
  </si>
  <si>
    <t>THE VARNETT PUBLIC SCHOOL (101814)</t>
  </si>
  <si>
    <t>ALIEF MONTESSORI COMMUNITY SCHOOL (101815)</t>
  </si>
  <si>
    <t>AMIGOS POR VIDA-FRIENDS FOR LIFE PUB CHTR SCH (101819)</t>
  </si>
  <si>
    <t>HOUSTON HEIGHTS HIGH SCHOOL (101821)</t>
  </si>
  <si>
    <t>HOUSTON GATEWAY ACADEMY INC (101828)</t>
  </si>
  <si>
    <t>CALVIN NELMS CHARTER SCHOOLS (101837)</t>
  </si>
  <si>
    <t>SOUTHWEST SCHOOL (101838)</t>
  </si>
  <si>
    <t>TWO DIMENSIONS PREPARATORY ACADEMY (101840)</t>
  </si>
  <si>
    <t>COMQUEST ACADEMY (101842)</t>
  </si>
  <si>
    <t>YES PREP PUBLIC SCHOOLS INC (101845)</t>
  </si>
  <si>
    <t>HARMONY PUBLIC SCHOOLS - HOUSTON SOUTH (101846)</t>
  </si>
  <si>
    <t>BEATRICE MAYES INSTITUTE CHARTER SCHOOL (101847)</t>
  </si>
  <si>
    <t>ACCELERATED INTERMEDIATE ACADEMY (101849)</t>
  </si>
  <si>
    <t>MEYERPARK ELEMENTARY (101855)</t>
  </si>
  <si>
    <t>DRAW ACADEMY (101856)</t>
  </si>
  <si>
    <t>HARMONY PUBLIC SCHOOLS - HOUSTON NORTH (101858)</t>
  </si>
  <si>
    <t>STEP CHARTER SCHOOL (101859)</t>
  </si>
  <si>
    <t>THE RHODES SCHOOL FOR PERFORMING ARTS (101861)</t>
  </si>
  <si>
    <t>HARMONY PUBLIC SCHOOLS - HOUSTON WEST (101862)</t>
  </si>
  <si>
    <t>THE LAWSON ACADEMY (101864)</t>
  </si>
  <si>
    <t>THE PRO-VISION ACADEMY (101868)</t>
  </si>
  <si>
    <t>BETA ACADEMY (101870)</t>
  </si>
  <si>
    <t>A+ UNLIMITED POTENTIAL (101871)</t>
  </si>
  <si>
    <t>ETOILE ACADEMY CHARTER SCHOOL (101872)</t>
  </si>
  <si>
    <t>YELLOWSTONE COLLEGE PREPARATORY (101873)</t>
  </si>
  <si>
    <t>LEGACY SCHOOL OF SPORT SCIENCES (101874)</t>
  </si>
  <si>
    <t>BLOOM ACADEMY CHARTER SCHOOL (101875)</t>
  </si>
  <si>
    <t>REVE PREPARATORY CHARTER SCHOOL (101876)</t>
  </si>
  <si>
    <t>ELEVATE COLLEGIATE CHARTER SCHOOL (101877)</t>
  </si>
  <si>
    <t>HOUSTON CLASSICAL CHARTER SCHOOL (101878)</t>
  </si>
  <si>
    <t>ALDINE ISD (101902)</t>
  </si>
  <si>
    <t>ALIEF ISD (101903)</t>
  </si>
  <si>
    <t>CHANNELVIEW ISD (101905)</t>
  </si>
  <si>
    <t>CROSBY ISD (101906)</t>
  </si>
  <si>
    <t>CYPRESS-FAIRBANKS ISD (101907)</t>
  </si>
  <si>
    <t>DEER PARK ISD (101908)</t>
  </si>
  <si>
    <t>GALENA PARK ISD (101910)</t>
  </si>
  <si>
    <t>GOOSE CREEK CISD (101911)</t>
  </si>
  <si>
    <t>HOUSTON ISD (101912)</t>
  </si>
  <si>
    <t>HUMBLE ISD (101913)</t>
  </si>
  <si>
    <t>KATY ISD (101914)</t>
  </si>
  <si>
    <t>KLEIN ISD (101915)</t>
  </si>
  <si>
    <t>LA PORTE ISD (101916)</t>
  </si>
  <si>
    <t>PASADENA ISD (101917)</t>
  </si>
  <si>
    <t>SPRING ISD (101919)</t>
  </si>
  <si>
    <t>SPRING BRANCH ISD (101920)</t>
  </si>
  <si>
    <t>TOMBALL ISD (101921)</t>
  </si>
  <si>
    <t>SHELDON ISD (101924)</t>
  </si>
  <si>
    <t>HUFFMAN ISD (101925)</t>
  </si>
  <si>
    <t>KARNACK ISD (102901)</t>
  </si>
  <si>
    <t>MARSHALL ISD (102902)</t>
  </si>
  <si>
    <t>WASKOM ISD (102903)</t>
  </si>
  <si>
    <t>HALLSVILLE ISD (102904)</t>
  </si>
  <si>
    <t>HARLETON ISD (102905)</t>
  </si>
  <si>
    <t>ELYSIAN FIELDS ISD (102906)</t>
  </si>
  <si>
    <t>CHANNING ISD (103901)</t>
  </si>
  <si>
    <t>HARTLEY ISD (103902)</t>
  </si>
  <si>
    <t>HASKELL CISD (104901)</t>
  </si>
  <si>
    <t>RULE ISD (104903)</t>
  </si>
  <si>
    <t>PAINT CREEK ISD (104907)</t>
  </si>
  <si>
    <t>KATHERINE ANNE PORTER SCHOOL (105801)</t>
  </si>
  <si>
    <t>TEXAS PREPARATORY SCHOOL (105802)</t>
  </si>
  <si>
    <t>KI CHARTER ACADEMY (105803)</t>
  </si>
  <si>
    <t>DORAL ACADEMY OF TEXAS (105804)</t>
  </si>
  <si>
    <t>SAN MARCOS CISD (105902)</t>
  </si>
  <si>
    <t>DRIPPING SPRINGS ISD (105904)</t>
  </si>
  <si>
    <t>WIMBERLEY ISD (105905)</t>
  </si>
  <si>
    <t>HAYS CISD (105906)</t>
  </si>
  <si>
    <t>CANADIAN ISD (106901)</t>
  </si>
  <si>
    <t>ATHENS ISD (107901)</t>
  </si>
  <si>
    <t>BROWNSBORO ISD (107902)</t>
  </si>
  <si>
    <t>CROSS ROADS ISD (107904)</t>
  </si>
  <si>
    <t>EUSTACE ISD (107905)</t>
  </si>
  <si>
    <t>MALAKOFF ISD (107906)</t>
  </si>
  <si>
    <t>TRINIDAD ISD (107907)</t>
  </si>
  <si>
    <t>MURCHISON ISD (107908)</t>
  </si>
  <si>
    <t>LAPOYNOR ISD (107910)</t>
  </si>
  <si>
    <t>HORIZON MONTESSORI PUBLIC SCHOOLS (108802)</t>
  </si>
  <si>
    <t>TRIUMPH PUBLIC HIGH SCHOOLS-RIO GRANDE VALLEY (108804)</t>
  </si>
  <si>
    <t>IDEA PUBLIC SCHOOLS (108807)</t>
  </si>
  <si>
    <t>VANGUARD ACADEMY (108808)</t>
  </si>
  <si>
    <t>EXCELLENCE IN LEADERSHIP ACADEMY (108809)</t>
  </si>
  <si>
    <t>BRILLANTE ACADEMY (108810)</t>
  </si>
  <si>
    <t>DONNA ISD (108902)</t>
  </si>
  <si>
    <t>EDCOUCH-ELSA ISD (108903)</t>
  </si>
  <si>
    <t>EDINBURG CISD (108904)</t>
  </si>
  <si>
    <t>HIDALGO ISD (108905)</t>
  </si>
  <si>
    <t>MCALLEN ISD (108906)</t>
  </si>
  <si>
    <t>MERCEDES ISD (108907)</t>
  </si>
  <si>
    <t>MISSION CISD (108908)</t>
  </si>
  <si>
    <t>PHARR-SAN JUAN-ALAMO ISD (108909)</t>
  </si>
  <si>
    <t>PROGRESO ISD (108910)</t>
  </si>
  <si>
    <t>SHARYLAND ISD (108911)</t>
  </si>
  <si>
    <t>LA JOYA ISD (108912)</t>
  </si>
  <si>
    <t>WESLACO ISD (108913)</t>
  </si>
  <si>
    <t>LA VILLA ISD (108914)</t>
  </si>
  <si>
    <t>MONTE ALTO ISD (108915)</t>
  </si>
  <si>
    <t>VALLEY VIEW ISD (108916)</t>
  </si>
  <si>
    <t>ABBOTT ISD (109901)</t>
  </si>
  <si>
    <t>BYNUM ISD (109902)</t>
  </si>
  <si>
    <t>COVINGTON ISD (109903)</t>
  </si>
  <si>
    <t>HILLSBORO ISD (109904)</t>
  </si>
  <si>
    <t>HUBBARD ISD (109905)</t>
  </si>
  <si>
    <t>ITASCA ISD (109907)</t>
  </si>
  <si>
    <t>MALONE ISD (109908)</t>
  </si>
  <si>
    <t>MOUNT CALM ISD (109910)</t>
  </si>
  <si>
    <t>WHITNEY ISD (109911)</t>
  </si>
  <si>
    <t>AQUILLA ISD (109912)</t>
  </si>
  <si>
    <t>BLUM ISD (109913)</t>
  </si>
  <si>
    <t>PENELOPE ISD (109914)</t>
  </si>
  <si>
    <t>ANTON ISD (110901)</t>
  </si>
  <si>
    <t>LEVELLAND ISD (110902)</t>
  </si>
  <si>
    <t>ROPES ISD (110905)</t>
  </si>
  <si>
    <t>SMYER ISD (110906)</t>
  </si>
  <si>
    <t>SUNDOWN ISD (110907)</t>
  </si>
  <si>
    <t>WHITHARRAL ISD (110908)</t>
  </si>
  <si>
    <t>LAKE GRANBURY ACADEMY CHARTER SCHOOL (111801)</t>
  </si>
  <si>
    <t>GRANBURY ISD (111901)</t>
  </si>
  <si>
    <t>LIPAN ISD (111902)</t>
  </si>
  <si>
    <t>TOLAR ISD (111903)</t>
  </si>
  <si>
    <t>SULPHUR SPRINGS ISD (112901)</t>
  </si>
  <si>
    <t>NORTH HOPKINS ISD (112906)</t>
  </si>
  <si>
    <t>MILLER GROVE ISD (112907)</t>
  </si>
  <si>
    <t>COMO-PICKTON CISD (112908)</t>
  </si>
  <si>
    <t>SALTILLO ISD (112909)</t>
  </si>
  <si>
    <t>SULPHUR BLUFF ISD (112910)</t>
  </si>
  <si>
    <t>CROCKETT ISD (113901)</t>
  </si>
  <si>
    <t>GRAPELAND ISD (113902)</t>
  </si>
  <si>
    <t>LOVELADY ISD (113903)</t>
  </si>
  <si>
    <t>LATEXO ISD (113905)</t>
  </si>
  <si>
    <t>KENNARD ISD (113906)</t>
  </si>
  <si>
    <t>BIG SPRING ISD (114901)</t>
  </si>
  <si>
    <t>COAHOMA ISD (114902)</t>
  </si>
  <si>
    <t>FORSAN ISD (114904)</t>
  </si>
  <si>
    <t>FT HANCOCK ISD (115901)</t>
  </si>
  <si>
    <t>SIERRA BLANCA ISD (115902)</t>
  </si>
  <si>
    <t>DELL CITY ISD (115903)</t>
  </si>
  <si>
    <t>CADDO MILLS ISD (116901)</t>
  </si>
  <si>
    <t>CELESTE ISD (116902)</t>
  </si>
  <si>
    <t>COMMERCE ISD (116903)</t>
  </si>
  <si>
    <t>GREENVILLE ISD (116905)</t>
  </si>
  <si>
    <t>LONE OAK ISD (116906)</t>
  </si>
  <si>
    <t>QUINLAN ISD (116908)</t>
  </si>
  <si>
    <t>WOLFE CITY ISD (116909)</t>
  </si>
  <si>
    <t>CAMPBELL ISD (116910)</t>
  </si>
  <si>
    <t>BLAND ISD (116915)</t>
  </si>
  <si>
    <t>BOLES ISD (116916)</t>
  </si>
  <si>
    <t>BORGER ISD (117901)</t>
  </si>
  <si>
    <t>SANFORD-FRITCH ISD (117903)</t>
  </si>
  <si>
    <t>PLEMONS-STINNETT-PHILLIPS CISD (117904)</t>
  </si>
  <si>
    <t>SPRING CREEK ISD (117907)</t>
  </si>
  <si>
    <t>IRION COUNTY ISD (118902)</t>
  </si>
  <si>
    <t>BRYSON ISD (119901)</t>
  </si>
  <si>
    <t>JACKSBORO ISD (119902)</t>
  </si>
  <si>
    <t>PERRIN-WHITT CISD (119903)</t>
  </si>
  <si>
    <t>EDNA ISD (120901)</t>
  </si>
  <si>
    <t>GANADO ISD (120902)</t>
  </si>
  <si>
    <t>INDUSTRIAL ISD (120905)</t>
  </si>
  <si>
    <t>BROOKELAND ISD (121902)</t>
  </si>
  <si>
    <t>BUNA ISD (121903)</t>
  </si>
  <si>
    <t>JASPER ISD (121904)</t>
  </si>
  <si>
    <t>KIRBYVILLE CISD (121905)</t>
  </si>
  <si>
    <t>EVADALE ISD (121906)</t>
  </si>
  <si>
    <t>FT DAVIS ISD (122901)</t>
  </si>
  <si>
    <t>VALENTINE ISD (122902)</t>
  </si>
  <si>
    <t>TEXAS ACADEMY OF LEADERSHIP IN THE HUMANITIES (123503)</t>
  </si>
  <si>
    <t>TEKOA ACADEMY OF ACCELERATED STUDIES STEM SCHOOL (123803)</t>
  </si>
  <si>
    <t>EHRHART SCHOOL (123805)</t>
  </si>
  <si>
    <t>BOB HOPE SCHOOL (123807)</t>
  </si>
  <si>
    <t>NEDERLAND ISD (123905)</t>
  </si>
  <si>
    <t>PORT ARTHUR ISD (123907)</t>
  </si>
  <si>
    <t>PORT NECHES-GROVES ISD (123908)</t>
  </si>
  <si>
    <t>BEAUMONT ISD (123910)</t>
  </si>
  <si>
    <t>SABINE PASS ISD (123913)</t>
  </si>
  <si>
    <t>HAMSHIRE-FANNETT ISD (123914)</t>
  </si>
  <si>
    <t>JIM HOGG COUNTY ISD (124901)</t>
  </si>
  <si>
    <t>ALICE ISD (125901)</t>
  </si>
  <si>
    <t>BEN BOLT-PALITO BLANCO ISD (125902)</t>
  </si>
  <si>
    <t>ORANGE GROVE ISD (125903)</t>
  </si>
  <si>
    <t>PREMONT ISD (125905)</t>
  </si>
  <si>
    <t>LA GLORIA ISD (125906)</t>
  </si>
  <si>
    <t>ALVARADO ISD (126901)</t>
  </si>
  <si>
    <t>BURLESON ISD (126902)</t>
  </si>
  <si>
    <t>CLEBURNE ISD (126903)</t>
  </si>
  <si>
    <t>GRANDVIEW ISD (126904)</t>
  </si>
  <si>
    <t>JOSHUA ISD (126905)</t>
  </si>
  <si>
    <t>KEENE ISD (126906)</t>
  </si>
  <si>
    <t>RIO VISTA ISD (126907)</t>
  </si>
  <si>
    <t>VENUS ISD (126908)</t>
  </si>
  <si>
    <t>GODLEY ISD (126911)</t>
  </si>
  <si>
    <t>ANSON ISD (127901)</t>
  </si>
  <si>
    <t>HAMLIN COLLEGIATE ISD (127903)</t>
  </si>
  <si>
    <t>HAWLEY ISD (127904)</t>
  </si>
  <si>
    <t>LUEDERS-AVOCA ISD (127905)</t>
  </si>
  <si>
    <t>STAMFORD ISD (127906)</t>
  </si>
  <si>
    <t>KARNES CITY ISD (128901)</t>
  </si>
  <si>
    <t>KENEDY ISD (128902)</t>
  </si>
  <si>
    <t>RUNGE ISD (128903)</t>
  </si>
  <si>
    <t>FALLS CITY ISD (128904)</t>
  </si>
  <si>
    <t>CRANDALL ISD (129901)</t>
  </si>
  <si>
    <t>FORNEY ISD (129902)</t>
  </si>
  <si>
    <t>KAUFMAN ISD (129903)</t>
  </si>
  <si>
    <t>KEMP ISD (129904)</t>
  </si>
  <si>
    <t>MABANK ISD (129905)</t>
  </si>
  <si>
    <t>TERRELL ISD (129906)</t>
  </si>
  <si>
    <t>SCURRY-ROSSER ISD (129910)</t>
  </si>
  <si>
    <t>MEADOWLAND CHARTER DISTRICT (130801)</t>
  </si>
  <si>
    <t>BOERNE ISD (130901)</t>
  </si>
  <si>
    <t>COMFORT ISD (130902)</t>
  </si>
  <si>
    <t>KENEDY COUNTY WIDE CSD (131001)</t>
  </si>
  <si>
    <t>JAYTON-GIRARD ISD (132902)</t>
  </si>
  <si>
    <t>CENTER POINT ISD (133901)</t>
  </si>
  <si>
    <t>HUNT ISD (133902)</t>
  </si>
  <si>
    <t>KERRVILLE ISD (133903)</t>
  </si>
  <si>
    <t>INGRAM ISD (133904)</t>
  </si>
  <si>
    <t>DIVIDE ISD (133905)</t>
  </si>
  <si>
    <t>JUNCTION ISD (134901)</t>
  </si>
  <si>
    <t>GUTHRIE CSD (135001)</t>
  </si>
  <si>
    <t>BRACKETT ISD (136901)</t>
  </si>
  <si>
    <t>KINGSVILLE ISD (137901)</t>
  </si>
  <si>
    <t>RICARDO ISD (137902)</t>
  </si>
  <si>
    <t>RIVIERA ISD (137903)</t>
  </si>
  <si>
    <t>SANTA GERTRUDIS ISD (137904)</t>
  </si>
  <si>
    <t>KNOX CITY-O'BRIEN CISD (138902)</t>
  </si>
  <si>
    <t>MUNDAY CISD (138903)</t>
  </si>
  <si>
    <t>BENJAMIN ISD (138904)</t>
  </si>
  <si>
    <t>CHISUM ISD (139905)</t>
  </si>
  <si>
    <t>PARIS ISD (139909)</t>
  </si>
  <si>
    <t>NORTH LAMAR ISD (139911)</t>
  </si>
  <si>
    <t>PRAIRILAND ISD (139912)</t>
  </si>
  <si>
    <t>AMHERST ISD (140901)</t>
  </si>
  <si>
    <t>LITTLEFIELD ISD (140904)</t>
  </si>
  <si>
    <t>OLTON ISD (140905)</t>
  </si>
  <si>
    <t>SPRINGLAKE-EARTH ISD (140907)</t>
  </si>
  <si>
    <t>SUDAN ISD (140908)</t>
  </si>
  <si>
    <t>LAMPASAS ISD (141901)</t>
  </si>
  <si>
    <t>LOMETA ISD (141902)</t>
  </si>
  <si>
    <t>COTULLA ISD (142901)</t>
  </si>
  <si>
    <t>HALLETTSVILLE ISD (143901)</t>
  </si>
  <si>
    <t>MOULTON ISD (143902)</t>
  </si>
  <si>
    <t>SHINER ISD (143903)</t>
  </si>
  <si>
    <t>VYSEHRAD ISD (143904)</t>
  </si>
  <si>
    <t>SWEET HOME ISD (143905)</t>
  </si>
  <si>
    <t>EZZELL ISD (143906)</t>
  </si>
  <si>
    <t>GIDDINGS ISD (144901)</t>
  </si>
  <si>
    <t>LEXINGTON ISD (144902)</t>
  </si>
  <si>
    <t>DIME BOX ISD (144903)</t>
  </si>
  <si>
    <t>BUFFALO ISD (145901)</t>
  </si>
  <si>
    <t>CENTERVILLE ISD (145902)</t>
  </si>
  <si>
    <t>NORMANGEE ISD (145906)</t>
  </si>
  <si>
    <t>OAKWOOD ISD (145907)</t>
  </si>
  <si>
    <t>LEON ISD (145911)</t>
  </si>
  <si>
    <t>CLEVELAND ISD (146901)</t>
  </si>
  <si>
    <t>DAYTON ISD (146902)</t>
  </si>
  <si>
    <t>DEVERS ISD (146903)</t>
  </si>
  <si>
    <t>HARDIN ISD (146904)</t>
  </si>
  <si>
    <t>HULL-DAISETTA ISD (146905)</t>
  </si>
  <si>
    <t>LIBERTY ISD (146906)</t>
  </si>
  <si>
    <t>TARKINGTON ISD (146907)</t>
  </si>
  <si>
    <t>COOLIDGE ISD (147901)</t>
  </si>
  <si>
    <t>GROESBECK ISD (147902)</t>
  </si>
  <si>
    <t>MEXIA ISD (147903)</t>
  </si>
  <si>
    <t>BOOKER ISD (148901)</t>
  </si>
  <si>
    <t>FOLLETT ISD (148902)</t>
  </si>
  <si>
    <t>DARROUZETT ISD (148905)</t>
  </si>
  <si>
    <t>GEORGE WEST ISD (149901)</t>
  </si>
  <si>
    <t>THREE RIVERS ISD (149902)</t>
  </si>
  <si>
    <t>LLANO ISD (150901)</t>
  </si>
  <si>
    <t>TEXAS TECH UNIVERSITY K-12 (152504)</t>
  </si>
  <si>
    <t>RISE ACADEMY (152802)</t>
  </si>
  <si>
    <t>TRIUMPH PUBLIC HIGH SCHOOLS-LUBBOCK (152803)</t>
  </si>
  <si>
    <t>BETTY M CONDRA SCHOOL FOR EDUCATION INNOVATION (152806)</t>
  </si>
  <si>
    <t>LUBBOCK ISD (152901)</t>
  </si>
  <si>
    <t>NEW DEAL ISD (152902)</t>
  </si>
  <si>
    <t>SLATON ISD (152903)</t>
  </si>
  <si>
    <t>LUBBOCK-COOPER ISD (152906)</t>
  </si>
  <si>
    <t>FRENSHIP ISD (152907)</t>
  </si>
  <si>
    <t>ROOSEVELT ISD (152908)</t>
  </si>
  <si>
    <t>SHALLOWATER ISD (152909)</t>
  </si>
  <si>
    <t>IDALOU ISD (152910)</t>
  </si>
  <si>
    <t>O'DONNELL ISD (153903)</t>
  </si>
  <si>
    <t>TAHOKA ISD (153904)</t>
  </si>
  <si>
    <t>NEW HOME ISD (153905)</t>
  </si>
  <si>
    <t>WILSON ISD (153907)</t>
  </si>
  <si>
    <t>MADISONVILLE CISD (154901)</t>
  </si>
  <si>
    <t>NORTH ZULCH ISD (154903)</t>
  </si>
  <si>
    <t>JEFFERSON ISD (155901)</t>
  </si>
  <si>
    <t>STANTON ISD (156902)</t>
  </si>
  <si>
    <t>GRADY ISD (156905)</t>
  </si>
  <si>
    <t>MASON ISD (157901)</t>
  </si>
  <si>
    <t>BAY CITY ISD (158901)</t>
  </si>
  <si>
    <t>TIDEHAVEN ISD (158902)</t>
  </si>
  <si>
    <t>MATAGORDA ISD (158904)</t>
  </si>
  <si>
    <t>PALACIOS ISD (158905)</t>
  </si>
  <si>
    <t>VAN VLECK ISD (158906)</t>
  </si>
  <si>
    <t>EAGLE PASS ISD (159901)</t>
  </si>
  <si>
    <t>BRADY ISD (160901)</t>
  </si>
  <si>
    <t>ROCHELLE ISD (160904)</t>
  </si>
  <si>
    <t>LOHN ISD (160905)</t>
  </si>
  <si>
    <t>WACO CHARTER SCHOOL (161801)</t>
  </si>
  <si>
    <t>RAPOPORT ACADEMY PUBLIC SCHOOL (161802)</t>
  </si>
  <si>
    <t>HARMONY PUBLIC SCHOOLS - NORTH TEXAS (161807)</t>
  </si>
  <si>
    <t>CRAWFORD ISD (161901)</t>
  </si>
  <si>
    <t>MIDWAY ISD (161903)</t>
  </si>
  <si>
    <t>LA VEGA ISD (161906)</t>
  </si>
  <si>
    <t>LORENA ISD (161907)</t>
  </si>
  <si>
    <t>MART ISD (161908)</t>
  </si>
  <si>
    <t>MCGREGOR ISD (161909)</t>
  </si>
  <si>
    <t>MOODY ISD (161910)</t>
  </si>
  <si>
    <t>RIESEL ISD (161912)</t>
  </si>
  <si>
    <t>WACO ISD (161914)</t>
  </si>
  <si>
    <t>WEST ISD (161916)</t>
  </si>
  <si>
    <t>AXTELL ISD (161918)</t>
  </si>
  <si>
    <t>BRUCEVILLE-EDDY ISD (161919)</t>
  </si>
  <si>
    <t>CHINA SPRING ISD (161920)</t>
  </si>
  <si>
    <t>CONNALLY ISD (161921)</t>
  </si>
  <si>
    <t>ROBINSON ISD (161922)</t>
  </si>
  <si>
    <t>BOSQUEVILLE ISD (161923)</t>
  </si>
  <si>
    <t>HALLSBURG ISD (161924)</t>
  </si>
  <si>
    <t>GHOLSON ISD (161925)</t>
  </si>
  <si>
    <t>MCMULLEN COUNTY ISD (162904)</t>
  </si>
  <si>
    <t>DEVINE ISD (163901)</t>
  </si>
  <si>
    <t>D'HANIS ISD (163902)</t>
  </si>
  <si>
    <t>NATALIA ISD (163903)</t>
  </si>
  <si>
    <t>HONDO ISD (163904)</t>
  </si>
  <si>
    <t>MEDINA VALLEY ISD (163908)</t>
  </si>
  <si>
    <t>MENARD ISD (164901)</t>
  </si>
  <si>
    <t>MIDLAND ACADEMY CHARTER SCHOOL (165802)</t>
  </si>
  <si>
    <t>MIDLAND ISD (165901)</t>
  </si>
  <si>
    <t>GREENWOOD ISD (165902)</t>
  </si>
  <si>
    <t>CAMERON ISD (166901)</t>
  </si>
  <si>
    <t>GAUSE ISD (166902)</t>
  </si>
  <si>
    <t>MILANO ISD (166903)</t>
  </si>
  <si>
    <t>ROCKDALE ISD (166904)</t>
  </si>
  <si>
    <t>THORNDALE ISD (166905)</t>
  </si>
  <si>
    <t>BUCKHOLTS ISD (166907)</t>
  </si>
  <si>
    <t>GOLDTHWAITE ISD (167901)</t>
  </si>
  <si>
    <t>MULLIN ISD (167902)</t>
  </si>
  <si>
    <t>PRIDDY ISD (167904)</t>
  </si>
  <si>
    <t>COLORADO ISD (168901)</t>
  </si>
  <si>
    <t>LORAINE ISD (168902)</t>
  </si>
  <si>
    <t>WESTBROOK ISD (168903)</t>
  </si>
  <si>
    <t>BOWIE ISD (169901)</t>
  </si>
  <si>
    <t>NOCONA ISD (169902)</t>
  </si>
  <si>
    <t>GOLD BURG ISD (169906)</t>
  </si>
  <si>
    <t>MONTAGUE ISD (169908)</t>
  </si>
  <si>
    <t>PRAIRIE VALLEY ISD (169909)</t>
  </si>
  <si>
    <t>FORESTBURG ISD (169910)</t>
  </si>
  <si>
    <t>SAINT JO ISD (169911)</t>
  </si>
  <si>
    <t>TEXAS SERENITY ACADEMY (170801)</t>
  </si>
  <si>
    <t>CONROE ISD (170902)</t>
  </si>
  <si>
    <t>MONTGOMERY ISD (170903)</t>
  </si>
  <si>
    <t>WILLIS ISD (170904)</t>
  </si>
  <si>
    <t>MAGNOLIA ISD (170906)</t>
  </si>
  <si>
    <t>SPLENDORA ISD (170907)</t>
  </si>
  <si>
    <t>NEW CANEY ISD (170908)</t>
  </si>
  <si>
    <t>DUMAS ISD (171901)</t>
  </si>
  <si>
    <t>DAINGERFIELD-LONE STAR ISD (172902)</t>
  </si>
  <si>
    <t>PEWITT CISD (172905)</t>
  </si>
  <si>
    <t>MOTLEY COUNTY ISD (173901)</t>
  </si>
  <si>
    <t>STEPHEN F AUSTIN STATE UNIVERSITY CHARTER SCHOOL (174801)</t>
  </si>
  <si>
    <t>CHIRENO ISD (174901)</t>
  </si>
  <si>
    <t>CUSHING ISD (174902)</t>
  </si>
  <si>
    <t>GARRISON ISD (174903)</t>
  </si>
  <si>
    <t>NACOGDOCHES ISD (174904)</t>
  </si>
  <si>
    <t>WODEN ISD (174906)</t>
  </si>
  <si>
    <t>CENTRAL HEIGHTS ISD (174908)</t>
  </si>
  <si>
    <t>MARTINSVILLE ISD (174909)</t>
  </si>
  <si>
    <t>DOUGLASS ISD (174911)</t>
  </si>
  <si>
    <t>BLOOMING GROVE ISD (175902)</t>
  </si>
  <si>
    <t>CORSICANA ISD (175903)</t>
  </si>
  <si>
    <t>DAWSON ISD (175904)</t>
  </si>
  <si>
    <t>FROST ISD (175905)</t>
  </si>
  <si>
    <t>KERENS ISD (175907)</t>
  </si>
  <si>
    <t>MILDRED ISD (175910)</t>
  </si>
  <si>
    <t>RICE ISD (175911)</t>
  </si>
  <si>
    <t>BURKEVILLE ISD (176901)</t>
  </si>
  <si>
    <t>NEWTON ISD (176902)</t>
  </si>
  <si>
    <t>DEWEYVILLE ISD (176903)</t>
  </si>
  <si>
    <t>ROSCOE COLLEGIATE ISD (177901)</t>
  </si>
  <si>
    <t>SWEETWATER ISD (177902)</t>
  </si>
  <si>
    <t>BLACKWELL CISD (177903)</t>
  </si>
  <si>
    <t>HIGHLAND ISD (177905)</t>
  </si>
  <si>
    <t>DR M L GARZA-GONZALEZ CHARTER SCHOOL (178801)</t>
  </si>
  <si>
    <t>CORPUS CHRISTI MONTESSORI SCHOOL (178807)</t>
  </si>
  <si>
    <t>SEASHORE CHARTER SCHOOLS (178808)</t>
  </si>
  <si>
    <t>AGUA DULCE ISD (178901)</t>
  </si>
  <si>
    <t>BISHOP CISD (178902)</t>
  </si>
  <si>
    <t>CALALLEN ISD (178903)</t>
  </si>
  <si>
    <t>CORPUS CHRISTI ISD (178904)</t>
  </si>
  <si>
    <t>DRISCOLL ISD (178905)</t>
  </si>
  <si>
    <t>LONDON ISD (178906)</t>
  </si>
  <si>
    <t>PORT ARANSAS ISD (178908)</t>
  </si>
  <si>
    <t>ROBSTOWN ISD (178909)</t>
  </si>
  <si>
    <t>TULOSO-MIDWAY ISD (178912)</t>
  </si>
  <si>
    <t>BANQUETE ISD (178913)</t>
  </si>
  <si>
    <t>FLOUR BLUFF ISD (178914)</t>
  </si>
  <si>
    <t>WEST OSO ISD (178915)</t>
  </si>
  <si>
    <t>PERRYTON ISD (179901)</t>
  </si>
  <si>
    <t>BOYS RANCH ISD (180901)</t>
  </si>
  <si>
    <t>VEGA ISD (180902)</t>
  </si>
  <si>
    <t>ADRIAN ISD (180903)</t>
  </si>
  <si>
    <t>WILDORADO ISD (180904)</t>
  </si>
  <si>
    <t>BRIDGE CITY ISD (181901)</t>
  </si>
  <si>
    <t>ORANGEFIELD ISD (181905)</t>
  </si>
  <si>
    <t>WEST ORANGE-COVE CISD (181906)</t>
  </si>
  <si>
    <t>VIDOR ISD (181907)</t>
  </si>
  <si>
    <t>LITTLE CYPRESS-MAURICEVILLE CISD (181908)</t>
  </si>
  <si>
    <t>GORDON ISD (182901)</t>
  </si>
  <si>
    <t>GRAFORD ISD (182902)</t>
  </si>
  <si>
    <t>MINERAL WELLS ISD (182903)</t>
  </si>
  <si>
    <t>SANTO ISD (182904)</t>
  </si>
  <si>
    <t>STRAWN ISD (182905)</t>
  </si>
  <si>
    <t>PALO PINTO ISD (182906)</t>
  </si>
  <si>
    <t>PANOLA CHARTER SCHOOL (183801)</t>
  </si>
  <si>
    <t>BECKVILLE ISD (183901)</t>
  </si>
  <si>
    <t>CARTHAGE ISD (183902)</t>
  </si>
  <si>
    <t>GARY ISD (183904)</t>
  </si>
  <si>
    <t>CROSSTIMBERS ACADEMY (184801)</t>
  </si>
  <si>
    <t>POOLVILLE ISD (184901)</t>
  </si>
  <si>
    <t>SPRINGTOWN ISD (184902)</t>
  </si>
  <si>
    <t>WEATHERFORD ISD (184903)</t>
  </si>
  <si>
    <t>MILLSAP ISD (184904)</t>
  </si>
  <si>
    <t>ALEDO ISD (184907)</t>
  </si>
  <si>
    <t>PEASTER ISD (184908)</t>
  </si>
  <si>
    <t>BROCK ISD (184909)</t>
  </si>
  <si>
    <t>GARNER ISD (184911)</t>
  </si>
  <si>
    <t>BOVINA ISD (185901)</t>
  </si>
  <si>
    <t>FARWELL ISD (185902)</t>
  </si>
  <si>
    <t>FRIONA ISD (185903)</t>
  </si>
  <si>
    <t>LAZBUDDIE ISD (185904)</t>
  </si>
  <si>
    <t>BUENA VISTA ISD (186901)</t>
  </si>
  <si>
    <t>FORT STOCKTON ISD (186902)</t>
  </si>
  <si>
    <t>BIG SANDY ISD (187901)</t>
  </si>
  <si>
    <t>GOODRICH ISD (187903)</t>
  </si>
  <si>
    <t>CORRIGAN-CAMDEN ISD (187904)</t>
  </si>
  <si>
    <t>LEGGETT ISD (187906)</t>
  </si>
  <si>
    <t>LIVINGSTON ISD (187907)</t>
  </si>
  <si>
    <t>ONALASKA ISD (187910)</t>
  </si>
  <si>
    <t>AMARILLO ISD (188901)</t>
  </si>
  <si>
    <t>RIVER ROAD ISD (188902)</t>
  </si>
  <si>
    <t>HIGHLAND PARK ISD (188903)</t>
  </si>
  <si>
    <t>BUSHLAND ISD (188904)</t>
  </si>
  <si>
    <t>MARFA ISD (189901)</t>
  </si>
  <si>
    <t>PRESIDIO ISD (189902)</t>
  </si>
  <si>
    <t>RAINS ISD (190903)</t>
  </si>
  <si>
    <t>CANYON ISD (191901)</t>
  </si>
  <si>
    <t>REAGAN COUNTY ISD (192901)</t>
  </si>
  <si>
    <t>BIG SPRINGS CHARTER SCHOOL (193801)</t>
  </si>
  <si>
    <t>LEAKEY ISD (193902)</t>
  </si>
  <si>
    <t>AVERY ISD (194902)</t>
  </si>
  <si>
    <t>RIVERCREST ISD (194903)</t>
  </si>
  <si>
    <t>CLARKSVILLE ISD (194904)</t>
  </si>
  <si>
    <t>DETROIT ISD (194905)</t>
  </si>
  <si>
    <t>PECOS-BARSTOW-TOYAH ISD (195901)</t>
  </si>
  <si>
    <t>BALMORHEA ISD (195902)</t>
  </si>
  <si>
    <t>AUSTWELL-TIVOLI ISD (196901)</t>
  </si>
  <si>
    <t>WOODSBORO ISD (196902)</t>
  </si>
  <si>
    <t>REFUGIO ISD (196903)</t>
  </si>
  <si>
    <t>MIAMI ISD (197902)</t>
  </si>
  <si>
    <t>BREMOND ISD (198901)</t>
  </si>
  <si>
    <t>CALVERT ISD (198902)</t>
  </si>
  <si>
    <t>FRANKLIN ISD (198903)</t>
  </si>
  <si>
    <t>HEARNE ISD (198905)</t>
  </si>
  <si>
    <t>MUMFORD ISD (198906)</t>
  </si>
  <si>
    <t>ROCKWALL ISD (199901)</t>
  </si>
  <si>
    <t>ROYSE CITY ISD (199902)</t>
  </si>
  <si>
    <t>BALLINGER ISD (200901)</t>
  </si>
  <si>
    <t>MILES ISD (200902)</t>
  </si>
  <si>
    <t>WINTERS ISD (200904)</t>
  </si>
  <si>
    <t>OLFEN ISD (200906)</t>
  </si>
  <si>
    <t>HENDERSON ISD (201902)</t>
  </si>
  <si>
    <t>LANEVILLE ISD (201903)</t>
  </si>
  <si>
    <t>LEVERETTS CHAPEL ISD (201904)</t>
  </si>
  <si>
    <t>MOUNT ENTERPRISE ISD (201907)</t>
  </si>
  <si>
    <t>OVERTON ISD (201908)</t>
  </si>
  <si>
    <t>TATUM ISD (201910)</t>
  </si>
  <si>
    <t>CARLISLE ISD (201913)</t>
  </si>
  <si>
    <t>WEST RUSK COUNTY CONSOLIDATED ISD (201914)</t>
  </si>
  <si>
    <t>HEMPHILL ISD (202903)</t>
  </si>
  <si>
    <t>WEST SABINE ISD (202905)</t>
  </si>
  <si>
    <t>SAN AUGUSTINE ISD (203901)</t>
  </si>
  <si>
    <t>BROADDUS ISD (203902)</t>
  </si>
  <si>
    <t>COLDSPRING-OAKHURST CISD (204901)</t>
  </si>
  <si>
    <t>SHEPHERD ISD (204904)</t>
  </si>
  <si>
    <t>ARANSAS PASS ISD (205901)</t>
  </si>
  <si>
    <t>GREGORY-PORTLAND ISD (205902)</t>
  </si>
  <si>
    <t>INGLESIDE ISD (205903)</t>
  </si>
  <si>
    <t>MATHIS ISD (205904)</t>
  </si>
  <si>
    <t>ODEM-EDROY ISD (205905)</t>
  </si>
  <si>
    <t>SINTON ISD (205906)</t>
  </si>
  <si>
    <t>TAFT ISD (205907)</t>
  </si>
  <si>
    <t>SAN SABA ISD (206901)</t>
  </si>
  <si>
    <t>RICHLAND SPRINGS ISD (206902)</t>
  </si>
  <si>
    <t>CHEROKEE ISD (206903)</t>
  </si>
  <si>
    <t>SCHLEICHER ISD (207901)</t>
  </si>
  <si>
    <t>HERMLEIGH ISD (208901)</t>
  </si>
  <si>
    <t>SNYDER ISD (208902)</t>
  </si>
  <si>
    <t>IRA ISD (208903)</t>
  </si>
  <si>
    <t>ALBANY ISD (209901)</t>
  </si>
  <si>
    <t>MORAN ISD (209902)</t>
  </si>
  <si>
    <t>CENTER ISD (210901)</t>
  </si>
  <si>
    <t>JOAQUIN ISD (210902)</t>
  </si>
  <si>
    <t>SHELBYVILLE ISD (210903)</t>
  </si>
  <si>
    <t>TENAHA ISD (210904)</t>
  </si>
  <si>
    <t>TIMPSON ISD (210905)</t>
  </si>
  <si>
    <t>EXCELSIOR ISD (210906)</t>
  </si>
  <si>
    <t>TEXHOMA ISD (211901)</t>
  </si>
  <si>
    <t>STRATFORD ISD (211902)</t>
  </si>
  <si>
    <t>CUMBERLAND ACADEMY (212801)</t>
  </si>
  <si>
    <t>UT TYLER UNIVERSITY ACADEMY (212804)</t>
  </si>
  <si>
    <t>ARP ISD (212901)</t>
  </si>
  <si>
    <t>BULLARD ISD (212902)</t>
  </si>
  <si>
    <t>LINDALE ISD (212903)</t>
  </si>
  <si>
    <t>TROUP ISD (212904)</t>
  </si>
  <si>
    <t>TYLER ISD (212905)</t>
  </si>
  <si>
    <t>WHITEHOUSE ISD (212906)</t>
  </si>
  <si>
    <t>CHAPEL HILL ISD (212909)</t>
  </si>
  <si>
    <t>WINONA ISD (212910)</t>
  </si>
  <si>
    <t>BRAZOS RIVER CHARTER SCHOOL (213801)</t>
  </si>
  <si>
    <t>GLEN ROSE ISD (213901)</t>
  </si>
  <si>
    <t>RIO GRANDE CITY GRULLA ISD (214901)</t>
  </si>
  <si>
    <t>SAN ISIDRO ISD (214902)</t>
  </si>
  <si>
    <t>ROMA ISD (214903)</t>
  </si>
  <si>
    <t>BRECKENRIDGE ISD (215901)</t>
  </si>
  <si>
    <t>STERLING CITY ISD (216901)</t>
  </si>
  <si>
    <t>ASPERMONT ISD (217901)</t>
  </si>
  <si>
    <t>SONORA ISD (218901)</t>
  </si>
  <si>
    <t>HAPPY ISD (219901)</t>
  </si>
  <si>
    <t>TULIA ISD (219903)</t>
  </si>
  <si>
    <t>KRESS ISD (219905)</t>
  </si>
  <si>
    <t>TREETOPS SCHOOL INTERNATIONAL (220801)</t>
  </si>
  <si>
    <t>ARLINGTON CLASSICS ACADEMY (220802)</t>
  </si>
  <si>
    <t>FORT WORTH ACADEMY OF FINE ARTS (220809)</t>
  </si>
  <si>
    <t>WESTLAKE ACADEMY CHARTER SCHOOL (220810)</t>
  </si>
  <si>
    <t>EAST FORT WORTH MONTESSORI ACADEMY (220811)</t>
  </si>
  <si>
    <t>TEXAS SCHOOL OF THE ARTS (220814)</t>
  </si>
  <si>
    <t>CHAPEL HILL ACADEMY (220815)</t>
  </si>
  <si>
    <t>NEWMAN INTERNATIONAL ACADEMY OF ARLINGTON (220817)</t>
  </si>
  <si>
    <t>HIGH POINT ACADEMY (220819)</t>
  </si>
  <si>
    <t>ARLINGTON ISD (220901)</t>
  </si>
  <si>
    <t>BIRDVILLE ISD (220902)</t>
  </si>
  <si>
    <t>EVERMAN ISD (220904)</t>
  </si>
  <si>
    <t>FORT WORTH ISD (220905)</t>
  </si>
  <si>
    <t>GRAPEVINE-COLLEYVILLE ISD (220906)</t>
  </si>
  <si>
    <t>KELLER ISD (220907)</t>
  </si>
  <si>
    <t>MANSFIELD ISD (220908)</t>
  </si>
  <si>
    <t>LAKE WORTH ISD (220910)</t>
  </si>
  <si>
    <t>CROWLEY ISD (220912)</t>
  </si>
  <si>
    <t>KENNEDALE ISD (220914)</t>
  </si>
  <si>
    <t>AZLE ISD (220915)</t>
  </si>
  <si>
    <t>HURST-EULESS-BEDFORD ISD (220916)</t>
  </si>
  <si>
    <t>CASTLEBERRY ISD (220917)</t>
  </si>
  <si>
    <t>EAGLE MT-SAGINAW ISD (220918)</t>
  </si>
  <si>
    <t>CARROLL ISD (220919)</t>
  </si>
  <si>
    <t>WHITE SETTLEMENT ISD (220920)</t>
  </si>
  <si>
    <t>TEXAS COLLEGE PREPARATORY ACADEMIES (221801)</t>
  </si>
  <si>
    <t>ABILENE ISD (221901)</t>
  </si>
  <si>
    <t>MERKEL ISD (221904)</t>
  </si>
  <si>
    <t>TRENT ISD (221905)</t>
  </si>
  <si>
    <t>JIM NED CISD (221911)</t>
  </si>
  <si>
    <t>WYLIE ISD (221912)</t>
  </si>
  <si>
    <t>TERRELL COUNTY ISD (222901)</t>
  </si>
  <si>
    <t>BROWNFIELD ISD (223901)</t>
  </si>
  <si>
    <t>MEADOW ISD (223902)</t>
  </si>
  <si>
    <t>WELLMAN-UNION CISD (223904)</t>
  </si>
  <si>
    <t>THROCKMORTON COLLEGIATE ISD (224901)</t>
  </si>
  <si>
    <t>WOODSON ISD (224902)</t>
  </si>
  <si>
    <t>MOUNT PLEASANT ISD (225902)</t>
  </si>
  <si>
    <t>CHAPEL HILL ISD (225906)</t>
  </si>
  <si>
    <t>HARTS BLUFF ISD (225907)</t>
  </si>
  <si>
    <t>TEXAS LEADERSHIP PUBLIC SCHOOLS (226801)</t>
  </si>
  <si>
    <t>CHRISTOVAL ISD (226901)</t>
  </si>
  <si>
    <t>SAN ANGELO ISD (226903)</t>
  </si>
  <si>
    <t>WATER VALLEY ISD (226905)</t>
  </si>
  <si>
    <t>WALL ISD (226906)</t>
  </si>
  <si>
    <t>GRAPE CREEK ISD (226907)</t>
  </si>
  <si>
    <t>VERIBEST ISD (226908)</t>
  </si>
  <si>
    <t>UNIVERSITY OF TEXAS AT AUSTIN H S (227506)</t>
  </si>
  <si>
    <t>TEXAS JUVENILE JUSTICE DEPARTMENT (227622)</t>
  </si>
  <si>
    <t>WAYSIDE SCHOOLS (227803)</t>
  </si>
  <si>
    <t>NYOS CHARTER SCHOOL (227804)</t>
  </si>
  <si>
    <t>TEXAS EMPOWERMENT ACADEMY (227805)</t>
  </si>
  <si>
    <t>UNIVERSITY OF TEXAS UNIVERSITY CHARTER SCHOOL (227806)</t>
  </si>
  <si>
    <t>CHAPARRAL STAR ACADEMY (227814)</t>
  </si>
  <si>
    <t>HARMONY PUBLIC SCHOOLS - CENTRAL TEXAS (227816)</t>
  </si>
  <si>
    <t>CEDARS INTERNATIONAL ACADEMY (227817)</t>
  </si>
  <si>
    <t>UNIVERSITY OF TEXAS ELEMENTARY CHARTER SCHOOL (227819)</t>
  </si>
  <si>
    <t>KIPP TEXAS PUBLIC SCHOOLS (227820)</t>
  </si>
  <si>
    <t>AUSTIN DISCOVERY SCHOOL (227821)</t>
  </si>
  <si>
    <t>AUSTIN ACHIEVE PUBLIC SCHOOLS (227825)</t>
  </si>
  <si>
    <t>MONTESSORI FOR ALL (227826)</t>
  </si>
  <si>
    <t>THE EXCEL CENTER (FOR ADULTS) (227827)</t>
  </si>
  <si>
    <t>VALOR PUBLIC SCHOOLS (227829)</t>
  </si>
  <si>
    <t>LEARN4LIFE-AUSTIN (227830)</t>
  </si>
  <si>
    <t>AUSTIN ISD (227901)</t>
  </si>
  <si>
    <t>PFLUGERVILLE ISD (227904)</t>
  </si>
  <si>
    <t>TEXAS SCH FOR THE BLIND &amp; VISUALLY IMPAIRED (227905)</t>
  </si>
  <si>
    <t>TEXAS SCH FOR THE DEAF (227906)</t>
  </si>
  <si>
    <t>MANOR ISD (227907)</t>
  </si>
  <si>
    <t>EANES ISD (227909)</t>
  </si>
  <si>
    <t>DEL VALLE ISD (227910)</t>
  </si>
  <si>
    <t>LAGO VISTA ISD (227912)</t>
  </si>
  <si>
    <t>LAKE TRAVIS ISD (227913)</t>
  </si>
  <si>
    <t>GROVETON ISD (228901)</t>
  </si>
  <si>
    <t>TRINITY ISD (228903)</t>
  </si>
  <si>
    <t>CENTERVILLE ISD (228904)</t>
  </si>
  <si>
    <t>APPLE SPRINGS ISD (228905)</t>
  </si>
  <si>
    <t>COLMESNEIL ISD (229901)</t>
  </si>
  <si>
    <t>WOODVILLE ISD (229903)</t>
  </si>
  <si>
    <t>WARREN ISD (229904)</t>
  </si>
  <si>
    <t>SPURGER ISD (229905)</t>
  </si>
  <si>
    <t>CHESTER ISD (229906)</t>
  </si>
  <si>
    <t>BIG SANDY ISD (230901)</t>
  </si>
  <si>
    <t>GILMER ISD (230902)</t>
  </si>
  <si>
    <t>ORE CITY ISD (230903)</t>
  </si>
  <si>
    <t>UNION HILL ISD (230904)</t>
  </si>
  <si>
    <t>HARMONY ISD (230905)</t>
  </si>
  <si>
    <t>NEW DIANA ISD (230906)</t>
  </si>
  <si>
    <t>UNION GROVE ISD (230908)</t>
  </si>
  <si>
    <t>MCCAMEY ISD (231901)</t>
  </si>
  <si>
    <t>RANKIN ISD (231902)</t>
  </si>
  <si>
    <t>KNIPPA ISD (232901)</t>
  </si>
  <si>
    <t>SABINAL ISD (232902)</t>
  </si>
  <si>
    <t>UVALDE CISD (232903)</t>
  </si>
  <si>
    <t>UTOPIA ISD (232904)</t>
  </si>
  <si>
    <t>SAN FELIPE-DEL RIO CISD (233901)</t>
  </si>
  <si>
    <t>COMSTOCK ISD (233903)</t>
  </si>
  <si>
    <t>RANCH ACADEMY (234801)</t>
  </si>
  <si>
    <t>CANTON ISD (234902)</t>
  </si>
  <si>
    <t>EDGEWOOD ISD (234903)</t>
  </si>
  <si>
    <t>GRAND SALINE ISD (234904)</t>
  </si>
  <si>
    <t>MARTINS MILL ISD (234905)</t>
  </si>
  <si>
    <t>VAN ISD (234906)</t>
  </si>
  <si>
    <t>WILLS POINT ISD (234907)</t>
  </si>
  <si>
    <t>FRUITVALE ISD (234909)</t>
  </si>
  <si>
    <t>BLOOMINGTON ISD (235901)</t>
  </si>
  <si>
    <t>VICTORIA ISD (235902)</t>
  </si>
  <si>
    <t>NURSERY ISD (235904)</t>
  </si>
  <si>
    <t>RAVEN SCHOOL (236801)</t>
  </si>
  <si>
    <t>SAM HOUSTON STATE UNIVERSITY CHARTER SCHOOL (236802)</t>
  </si>
  <si>
    <t>NEW WAVERLY ISD (236901)</t>
  </si>
  <si>
    <t>HUNTSVILLE ISD (236902)</t>
  </si>
  <si>
    <t>WINDHAM SCHOOL DISTRICT (236903)</t>
  </si>
  <si>
    <t>HEMPSTEAD ISD (237902)</t>
  </si>
  <si>
    <t>WALLER ISD (237904)</t>
  </si>
  <si>
    <t>ROYAL ISD (237905)</t>
  </si>
  <si>
    <t>MONAHANS-WICKETT-PYOTE ISD (238902)</t>
  </si>
  <si>
    <t>GRANDFALLS-ROYALTY ISD (238904)</t>
  </si>
  <si>
    <t>BRENHAM ISD (239901)</t>
  </si>
  <si>
    <t>BURTON ISD (239903)</t>
  </si>
  <si>
    <t>TEXAS A&amp;M INTERNATIONAL UNIVERSITY ISD (240503)</t>
  </si>
  <si>
    <t>TRIUMPH PUBLIC HIGH SCHOOLS-LAREDO (240801)</t>
  </si>
  <si>
    <t>LAREDO ISD (240901)</t>
  </si>
  <si>
    <t>UNITED ISD (240903)</t>
  </si>
  <si>
    <t>WEBB CISD (240904)</t>
  </si>
  <si>
    <t>BOLING ISD (241901)</t>
  </si>
  <si>
    <t>EAST BERNARD ISD (241902)</t>
  </si>
  <si>
    <t>EL CAMPO ISD (241903)</t>
  </si>
  <si>
    <t>WHARTON ISD (241904)</t>
  </si>
  <si>
    <t>LOUISE ISD (241906)</t>
  </si>
  <si>
    <t>SHAMROCK ISD (242902)</t>
  </si>
  <si>
    <t>WHEELER ISD (242903)</t>
  </si>
  <si>
    <t>KELTON ISD (242905)</t>
  </si>
  <si>
    <t>FORT ELLIOTT CISD (242906)</t>
  </si>
  <si>
    <t>BURKBURNETT ISD (243901)</t>
  </si>
  <si>
    <t>ELECTRA ISD (243902)</t>
  </si>
  <si>
    <t>IOWA PARK CISD (243903)</t>
  </si>
  <si>
    <t>WICHITA FALLS ISD (243905)</t>
  </si>
  <si>
    <t>CITY VIEW ISD (243906)</t>
  </si>
  <si>
    <t>HARROLD ISD (244901)</t>
  </si>
  <si>
    <t>VERNON ISD (244903)</t>
  </si>
  <si>
    <t>NORTHSIDE ISD (244905)</t>
  </si>
  <si>
    <t>LASARA ISD (245901)</t>
  </si>
  <si>
    <t>LYFORD CISD (245902)</t>
  </si>
  <si>
    <t>RAYMONDVILLE ISD (245903)</t>
  </si>
  <si>
    <t>SAN PERLITA ISD (245904)</t>
  </si>
  <si>
    <t>MERIDIAN WORLD SCHOOL LLC (246801)</t>
  </si>
  <si>
    <t>GOODWATER MONTESSORI SCHOOL (246802)</t>
  </si>
  <si>
    <t>FLORENCE ISD (246902)</t>
  </si>
  <si>
    <t>GEORGETOWN ISD (246904)</t>
  </si>
  <si>
    <t>GRANGER ISD (246905)</t>
  </si>
  <si>
    <t>HUTTO ISD (246906)</t>
  </si>
  <si>
    <t>JARRELL ISD (246907)</t>
  </si>
  <si>
    <t>LIBERTY HILL ISD (246908)</t>
  </si>
  <si>
    <t>ROUND ROCK ISD (246909)</t>
  </si>
  <si>
    <t>TAYLOR ISD (246911)</t>
  </si>
  <si>
    <t>THRALL ISD (246912)</t>
  </si>
  <si>
    <t>LEANDER ISD (246913)</t>
  </si>
  <si>
    <t>COUPLAND ISD (246914)</t>
  </si>
  <si>
    <t>FLORESVILLE ISD (247901)</t>
  </si>
  <si>
    <t>LA VERNIA ISD (247903)</t>
  </si>
  <si>
    <t>POTH ISD (247904)</t>
  </si>
  <si>
    <t>STOCKDALE ISD (247906)</t>
  </si>
  <si>
    <t>KERMIT ISD (248901)</t>
  </si>
  <si>
    <t>WINK-LOVING ISD (248902)</t>
  </si>
  <si>
    <t>ALVORD ISD (249901)</t>
  </si>
  <si>
    <t>BOYD ISD (249902)</t>
  </si>
  <si>
    <t>BRIDGEPORT ISD (249903)</t>
  </si>
  <si>
    <t>CHICO ISD (249904)</t>
  </si>
  <si>
    <t>DECATUR ISD (249905)</t>
  </si>
  <si>
    <t>PARADISE ISD (249906)</t>
  </si>
  <si>
    <t>SLIDELL ISD (249908)</t>
  </si>
  <si>
    <t>HAWKINS ISD (250902)</t>
  </si>
  <si>
    <t>MINEOLA ISD (250903)</t>
  </si>
  <si>
    <t>QUITMAN ISD (250904)</t>
  </si>
  <si>
    <t>YANTIS ISD (250905)</t>
  </si>
  <si>
    <t>ALBA-GOLDEN ISD (250906)</t>
  </si>
  <si>
    <t>WINNSBORO ISD (250907)</t>
  </si>
  <si>
    <t>DENVER CITY ISD (251901)</t>
  </si>
  <si>
    <t>PLAINS ISD (251902)</t>
  </si>
  <si>
    <t>GRAHAM ISD (252901)</t>
  </si>
  <si>
    <t>NEWCASTLE ISD (252902)</t>
  </si>
  <si>
    <t>OLNEY ISD (252903)</t>
  </si>
  <si>
    <t>ZAPATA COUNTY ISD (253901)</t>
  </si>
  <si>
    <t>CRYSTAL CITY ISD (254901)</t>
  </si>
  <si>
    <t>LA PRYOR ISD (254902)</t>
  </si>
  <si>
    <t>TEACHER OBSERVATION</t>
  </si>
  <si>
    <t>PART A: TEACHER OBSERVATION RUBRIC AND APPRAISER CERTIFICATION</t>
  </si>
  <si>
    <t>Which teacher appraisal rubric does  the district use to measure teacher effectiveness? 
(Select from drop-down)</t>
  </si>
  <si>
    <t>T-TESS</t>
  </si>
  <si>
    <t>Please describe</t>
  </si>
  <si>
    <t>1. How often are appraisers required to recertify?
(Select from drop-down)</t>
  </si>
  <si>
    <t>DANIELSON, MARZANO, NIET TAP</t>
  </si>
  <si>
    <t>1.What initial certification process is required for teacher appraisers?</t>
  </si>
  <si>
    <t>2. Does appraiser certification require a calibration component?
(Select from drop-down)</t>
  </si>
  <si>
    <t>4. How often are teacher appraisers required to recalibrate to the scoring rubric to ensure the rubric is being used with fidelity?</t>
  </si>
  <si>
    <t>District-created rubric/other</t>
  </si>
  <si>
    <t>PART B: RELIABILITY OF TEACHER OBSERVATIONS WITHIN AND AMONG CAMPUSES</t>
  </si>
  <si>
    <t>How many total appraisers appraise teachers in eligible  assignments?
(Select from drop-down)</t>
  </si>
  <si>
    <t>District with 3 or more appraisers</t>
  </si>
  <si>
    <t>1. What procedures does the district have in place to ensure appraisers are using the rubric with fidelity?</t>
  </si>
  <si>
    <t>District with 1 or 2 appraisers</t>
  </si>
  <si>
    <t>2. What procedures are in place to prevent skew in observation data by grade level and/or content area?</t>
  </si>
  <si>
    <t>3. How will the district utilize other trained observers to increase accuracy of ratings? (i.e. other district or campus personnel, Education Service Centers, neighboring districts, etc.)</t>
  </si>
  <si>
    <t>PART C: DISTRICT REVIEW OF TEACHER OBSERVATION TRENDS</t>
  </si>
  <si>
    <t>2. How is skew in teacher observation trends identified at the campus level?</t>
  </si>
  <si>
    <t>By subject</t>
  </si>
  <si>
    <t>By grade</t>
  </si>
  <si>
    <t>By appraiser</t>
  </si>
  <si>
    <t>By campus</t>
  </si>
  <si>
    <t>By department</t>
  </si>
  <si>
    <t>By teacher demographics</t>
  </si>
  <si>
    <t>By dimensions of teacher appraisal rubric</t>
  </si>
  <si>
    <t>by level category of classes taught</t>
  </si>
  <si>
    <t>Other (please describe)</t>
  </si>
  <si>
    <t>Result</t>
  </si>
  <si>
    <t xml:space="preserve">4. Which observation trends does the district review?
(Check all that apply) </t>
  </si>
  <si>
    <t>PART D: DISTRICT PROCEDURES TO REVIEW CORRELATION OF TEACHER OBSERVATION AND STUDENT GROWTH DATA</t>
  </si>
  <si>
    <t>PART E: OBSERVATION/FEEDBACK SCHEDULE</t>
  </si>
  <si>
    <t>3. What are the district’s requirements for the following:</t>
  </si>
  <si>
    <t xml:space="preserve">    Number of scored full observations</t>
  </si>
  <si>
    <t xml:space="preserve">    Number of scored partial observations/walkthroughs</t>
  </si>
  <si>
    <t xml:space="preserve">    Number of scores required per each dimension of the rubric</t>
  </si>
  <si>
    <t>4. If the district is using multiple scored observations, how will the district determine the observation scores that will be used for data submission and for determining designations?</t>
  </si>
  <si>
    <t>Please Describe</t>
  </si>
  <si>
    <t>PORTFOLIOS</t>
  </si>
  <si>
    <t>PRE-TEST/POST-TEST</t>
  </si>
  <si>
    <t>Growth</t>
  </si>
  <si>
    <t>Pre-Test</t>
  </si>
  <si>
    <t>Post-Test</t>
  </si>
  <si>
    <t>Pre Test Assessment</t>
  </si>
  <si>
    <t>Previous year STAAR result</t>
  </si>
  <si>
    <t>3rd Party</t>
  </si>
  <si>
    <t>3rd Party Vendor (Please Name Below)</t>
  </si>
  <si>
    <t>Yes</t>
  </si>
  <si>
    <t>Option 1</t>
  </si>
  <si>
    <t>Option 2</t>
  </si>
  <si>
    <t>Option 3</t>
  </si>
  <si>
    <t>Option 4</t>
  </si>
  <si>
    <t>STAAR Released</t>
  </si>
  <si>
    <t>Circle</t>
  </si>
  <si>
    <t>TX KEA</t>
  </si>
  <si>
    <t>mClass</t>
  </si>
  <si>
    <t>TPRI</t>
  </si>
  <si>
    <t>Tejas Lee</t>
  </si>
  <si>
    <t>iStation</t>
  </si>
  <si>
    <t>iReady</t>
  </si>
  <si>
    <t>NWEA MAP</t>
  </si>
  <si>
    <t>Renaissance STAR</t>
  </si>
  <si>
    <t>District Created</t>
  </si>
  <si>
    <t>Other (Please Name Below)</t>
  </si>
  <si>
    <t>End of year STAAR result</t>
  </si>
  <si>
    <t>1. How were the members of the TIA Planning Committee selected in order to ensure that perspectives from a representative group of stakeholders were considered?</t>
  </si>
  <si>
    <t>Teachers</t>
  </si>
  <si>
    <t>Campus Leaders</t>
  </si>
  <si>
    <t>District Leaders</t>
  </si>
  <si>
    <t>Other</t>
  </si>
  <si>
    <t>PART B : STAKEHOLDER ENGAGEMENT</t>
  </si>
  <si>
    <t>Community Members</t>
  </si>
  <si>
    <t>Families of students</t>
  </si>
  <si>
    <t>Students</t>
  </si>
  <si>
    <t>1. From which stakeholder groups did the district gather input and feedback while designing the local teacher designation system?
(Check all that apply)</t>
  </si>
  <si>
    <t>PART C : STAFF ACCESSIBLE RESOURCES</t>
  </si>
  <si>
    <t>PART E : REGULAR COMMUNICATION UPDATES</t>
  </si>
  <si>
    <t>1. Which stakeholders will the district include in regular updates?
(Check all that apply)</t>
  </si>
  <si>
    <t>PART F : TEXAS TECH TEACHER BUY-IN SURVEY</t>
  </si>
  <si>
    <t>3. How will the district communicate the results of the Texas Tech teacher buy-in survey to stakeholders?</t>
  </si>
  <si>
    <t>SPENDING PLAN</t>
  </si>
  <si>
    <t>PART A: DISTRIBUTION OF ALLOTMENT FUNDS</t>
  </si>
  <si>
    <t>Percentage of allotment going to designated teachers (select percent)</t>
  </si>
  <si>
    <t>Percentage of allotment going to other teachers on the campus (select percent)</t>
  </si>
  <si>
    <t>Percentage of allotment going to LEA (select percent) *Max 10%</t>
  </si>
  <si>
    <t>Values do not add to 100%</t>
  </si>
  <si>
    <t>Please provide details around how the district plans to spend these funds above. Include eligible roles, how eligibility will be determined, and any other details.</t>
  </si>
  <si>
    <t>2. By what date will your district spend all TIA allotment funds? Please include details about the first year and subsequent years.</t>
  </si>
  <si>
    <t>1. Will compensation for Recognized National Board Certified Teachers (NBCTs) follow the same spending plan as Recognized teachers who earned a designation through the district's local designation system?
(Select Yes/No)</t>
  </si>
  <si>
    <t>DISTRICT SUPPORT</t>
  </si>
  <si>
    <t>PART A: CENTRAL OFFICE SYSTEMS SUPPORT</t>
  </si>
  <si>
    <t>Example of support provided:</t>
  </si>
  <si>
    <t>Human Resources support for recruitment, retention, and equitable distribution of designated teachers.</t>
  </si>
  <si>
    <t>Finance/Budget/Payroll support for expenditure of TIA funds</t>
  </si>
  <si>
    <t>Technology support for data management necessary for TIA</t>
  </si>
  <si>
    <t>Curriculum &amp; Instruction support tied to valid and reliable student growth measures and teacher observation data</t>
  </si>
  <si>
    <t>Assessment support tied to the development and administration of student growth measures for all eligible teaching assignments</t>
  </si>
  <si>
    <t>Professional Development support for existing and aspiring designated teachers</t>
  </si>
  <si>
    <t>Legal  support for overall implementation of TIA</t>
  </si>
  <si>
    <t>2. What data management system(s) does the district use to track teacher observation and student growth data?</t>
  </si>
  <si>
    <t>3. How will the district ensure that all teachers in eligible teacher assignments have both teacher observation and student growth data during the data capture year?</t>
  </si>
  <si>
    <t>4. Who/what personnel will make decisions regarding teacher designations?</t>
  </si>
  <si>
    <t>District Info</t>
  </si>
  <si>
    <t>Section</t>
  </si>
  <si>
    <t>Completion Tracking</t>
  </si>
  <si>
    <t>Completion Count</t>
  </si>
  <si>
    <t>System Development</t>
  </si>
  <si>
    <t>Spending</t>
  </si>
  <si>
    <t>District Support</t>
  </si>
  <si>
    <t>3 or more appraisers</t>
  </si>
  <si>
    <t>1 or 2 appraisers</t>
  </si>
  <si>
    <t>Pre-Post Tests</t>
  </si>
  <si>
    <t>Yes/No</t>
  </si>
  <si>
    <t>Region</t>
  </si>
  <si>
    <t>CDN</t>
  </si>
  <si>
    <t>Teacher Obs</t>
  </si>
  <si>
    <t>Percentage</t>
  </si>
  <si>
    <t>How Often</t>
  </si>
  <si>
    <t>Appraiser</t>
  </si>
  <si>
    <t>Skew</t>
  </si>
  <si>
    <t>VAM 2</t>
  </si>
  <si>
    <t>PORTFOLIO</t>
  </si>
  <si>
    <t>Stakeholder</t>
  </si>
  <si>
    <t>Eligible Campuses</t>
  </si>
  <si>
    <t>Teacher Category</t>
  </si>
  <si>
    <t>Post Test Assessment</t>
  </si>
  <si>
    <t>VAM Types</t>
  </si>
  <si>
    <t>Counts</t>
  </si>
  <si>
    <t>Timing</t>
  </si>
  <si>
    <t>PTPT Options</t>
  </si>
  <si>
    <t>All Campuses</t>
  </si>
  <si>
    <t>REGION 01: EDINBURG</t>
  </si>
  <si>
    <t>108810</t>
  </si>
  <si>
    <t>SLO's</t>
  </si>
  <si>
    <t>monthly</t>
  </si>
  <si>
    <t>STAAR</t>
  </si>
  <si>
    <t>6 months</t>
  </si>
  <si>
    <t>Not Eligible</t>
  </si>
  <si>
    <t>Weekly</t>
  </si>
  <si>
    <t>Average of all assessments used</t>
  </si>
  <si>
    <t>Some Campuses (Please Describe)</t>
  </si>
  <si>
    <t>No</t>
  </si>
  <si>
    <t>REGION 02: CORPUS CHRISTI</t>
  </si>
  <si>
    <t>Marzano</t>
  </si>
  <si>
    <t>twice a year</t>
  </si>
  <si>
    <t>1 year</t>
  </si>
  <si>
    <t>Select Campuses</t>
  </si>
  <si>
    <t>Bi-Weekly</t>
  </si>
  <si>
    <t>Highest of all assessments used</t>
  </si>
  <si>
    <t>REGION 03: VICTORIA</t>
  </si>
  <si>
    <t>Danielson</t>
  </si>
  <si>
    <t>Not Applicable, because district is not using a Tech Assistance Provider</t>
  </si>
  <si>
    <t>once a year</t>
  </si>
  <si>
    <t>3rd party vendor (Please Name)</t>
  </si>
  <si>
    <t>1-2 years</t>
  </si>
  <si>
    <t>Monthly</t>
  </si>
  <si>
    <t>Other (Please Describe Below)</t>
  </si>
  <si>
    <t>NIET TAP</t>
  </si>
  <si>
    <t>every other year</t>
  </si>
  <si>
    <t>2-3 years</t>
  </si>
  <si>
    <t>Quarterly</t>
  </si>
  <si>
    <t>REGION 05: BEAUMONT</t>
  </si>
  <si>
    <t>every three years</t>
  </si>
  <si>
    <t>REGION 06: HUNTSVILLE</t>
  </si>
  <si>
    <t>NA</t>
  </si>
  <si>
    <t>By race of teacher</t>
  </si>
  <si>
    <t>REGION 07: KILGORE</t>
  </si>
  <si>
    <t>by gender of teacher</t>
  </si>
  <si>
    <t>REGION 08: MT PLEASANT</t>
  </si>
  <si>
    <t>REGION 09: WICHITA FALLS</t>
  </si>
  <si>
    <t>REGION 10: RICHARDSON</t>
  </si>
  <si>
    <t>REGION 11: FORT WORTH</t>
  </si>
  <si>
    <t>10 or more</t>
  </si>
  <si>
    <t>REGION 12: WACO</t>
  </si>
  <si>
    <t>REGION 13: AUSTIN</t>
  </si>
  <si>
    <t>REGION 14: ABILENE</t>
  </si>
  <si>
    <t>REGION 15: SAN ANGELO</t>
  </si>
  <si>
    <t>REGION 16: AMARILLO</t>
  </si>
  <si>
    <t>REGION 17: LUBBOCK</t>
  </si>
  <si>
    <t>REGION 18: MIDLAND</t>
  </si>
  <si>
    <t>REGION 19: EL PASO</t>
  </si>
  <si>
    <t>REGION 20: SAN ANTONIO</t>
  </si>
  <si>
    <t>240503</t>
  </si>
  <si>
    <t>031505</t>
  </si>
  <si>
    <t>101877</t>
  </si>
  <si>
    <t>101000</t>
  </si>
  <si>
    <t>123503</t>
  </si>
  <si>
    <t>236903</t>
  </si>
  <si>
    <t>061501</t>
  </si>
  <si>
    <t>105804</t>
  </si>
  <si>
    <t>227830</t>
  </si>
  <si>
    <t>152504</t>
  </si>
  <si>
    <t>015843</t>
  </si>
  <si>
    <t>015842</t>
  </si>
  <si>
    <t>Complete</t>
  </si>
  <si>
    <t>1882 Count Needed</t>
  </si>
  <si>
    <t>Percent Complete</t>
  </si>
  <si>
    <t>Portfolio</t>
  </si>
  <si>
    <t>Pre-Test-Post-Test</t>
  </si>
  <si>
    <t>Slo</t>
  </si>
  <si>
    <t>1.SLOs</t>
  </si>
  <si>
    <t>1.Portfolios</t>
  </si>
  <si>
    <t>1.PTPT</t>
  </si>
  <si>
    <t>1.Description</t>
  </si>
  <si>
    <t>1.Rubric</t>
  </si>
  <si>
    <t>1.Rubric_Weight</t>
  </si>
  <si>
    <t>1.VAM</t>
  </si>
  <si>
    <t>1.Family_Survey</t>
  </si>
  <si>
    <t>1.Student_Survey</t>
  </si>
  <si>
    <t>1.Other_Optional_Component</t>
  </si>
  <si>
    <t>1.Other_Optional_Component_DSC</t>
  </si>
  <si>
    <t>2.Description</t>
  </si>
  <si>
    <t>2.Rubric</t>
  </si>
  <si>
    <t>2.Rubric_Weight</t>
  </si>
  <si>
    <t>2.SLOs</t>
  </si>
  <si>
    <t>2.Portfolios</t>
  </si>
  <si>
    <t>2.VAM</t>
  </si>
  <si>
    <t>2.PTPT</t>
  </si>
  <si>
    <t>2.Family_Survey</t>
  </si>
  <si>
    <t>2.Student_Survey</t>
  </si>
  <si>
    <t>2.Other_Optional_Component</t>
  </si>
  <si>
    <t>2.Other_Optional_Component_DSC</t>
  </si>
  <si>
    <t>3.Description</t>
  </si>
  <si>
    <t>3.Rubric</t>
  </si>
  <si>
    <t>3.Rubric_Weight</t>
  </si>
  <si>
    <t>3.SLOs</t>
  </si>
  <si>
    <t>3.Portfolios</t>
  </si>
  <si>
    <t>3.VAM</t>
  </si>
  <si>
    <t>3.PTPT</t>
  </si>
  <si>
    <t>3.Family_Survey</t>
  </si>
  <si>
    <t>3.Student_Survey</t>
  </si>
  <si>
    <t>3.Other_Optional_Component</t>
  </si>
  <si>
    <t>3.Other_Optional_Component_DSC</t>
  </si>
  <si>
    <t>4.Description</t>
  </si>
  <si>
    <t>4.Rubric</t>
  </si>
  <si>
    <t>4.Rubric_Weight</t>
  </si>
  <si>
    <t>4.SLOs</t>
  </si>
  <si>
    <t>4.Portfolios</t>
  </si>
  <si>
    <t>4.VAM</t>
  </si>
  <si>
    <t>4.PTPT</t>
  </si>
  <si>
    <t>4.Family_Survey</t>
  </si>
  <si>
    <t>4.Student_Survey</t>
  </si>
  <si>
    <t>4.Other_Optional_Component</t>
  </si>
  <si>
    <t>4.Other_Optional_Component_DSC</t>
  </si>
  <si>
    <t>5.Description</t>
  </si>
  <si>
    <t>5.Rubric</t>
  </si>
  <si>
    <t>5.Rubric_Weight</t>
  </si>
  <si>
    <t>5.SLOs</t>
  </si>
  <si>
    <t>5.Portfolios</t>
  </si>
  <si>
    <t>5.VAM</t>
  </si>
  <si>
    <t>5.PTPT</t>
  </si>
  <si>
    <t>5.Family_Survey</t>
  </si>
  <si>
    <t>5.Student_Survey</t>
  </si>
  <si>
    <t>5.Other_Optional_Component</t>
  </si>
  <si>
    <t>5.Other_Optional_Component_DSC</t>
  </si>
  <si>
    <t>6.Description</t>
  </si>
  <si>
    <t>6.Rubric</t>
  </si>
  <si>
    <t>6.Rubric_Weight</t>
  </si>
  <si>
    <t>6.SLOs</t>
  </si>
  <si>
    <t>6.Portfolios</t>
  </si>
  <si>
    <t>6.VAM</t>
  </si>
  <si>
    <t>6.PTPT</t>
  </si>
  <si>
    <t>6.Family_Survey</t>
  </si>
  <si>
    <t>6.Student_Survey</t>
  </si>
  <si>
    <t>6.Other_Optional_Component</t>
  </si>
  <si>
    <t>6.Other_Optional_Component_DSC</t>
  </si>
  <si>
    <t>7.Description</t>
  </si>
  <si>
    <t>7.Rubric</t>
  </si>
  <si>
    <t>7.Rubric_Weight</t>
  </si>
  <si>
    <t>7.SLOs</t>
  </si>
  <si>
    <t>7.Portfolios</t>
  </si>
  <si>
    <t>7.VAM</t>
  </si>
  <si>
    <t>7.PTPT</t>
  </si>
  <si>
    <t>7.Family_Survey</t>
  </si>
  <si>
    <t>7.Student_Survey</t>
  </si>
  <si>
    <t>7.Other_Optional_Component</t>
  </si>
  <si>
    <t>7.Other_Optional_Component_DSC</t>
  </si>
  <si>
    <t>8.Description</t>
  </si>
  <si>
    <t>8.Rubric</t>
  </si>
  <si>
    <t>8.Rubric_Weight</t>
  </si>
  <si>
    <t>8.SLOs</t>
  </si>
  <si>
    <t>8.Portfolios</t>
  </si>
  <si>
    <t>8.VAM</t>
  </si>
  <si>
    <t>8.PTPT</t>
  </si>
  <si>
    <t>8.Family_Survey</t>
  </si>
  <si>
    <t>8.Student_Survey</t>
  </si>
  <si>
    <t>8.Other_Optional_Component</t>
  </si>
  <si>
    <t>8.Other_Optional_Component_DSC</t>
  </si>
  <si>
    <t>9.Description</t>
  </si>
  <si>
    <t>9.Rubric</t>
  </si>
  <si>
    <t>9.Rubric_Weight</t>
  </si>
  <si>
    <t>9.SLOs</t>
  </si>
  <si>
    <t>9.Portfolios</t>
  </si>
  <si>
    <t>9.VAM</t>
  </si>
  <si>
    <t>9.PTPT</t>
  </si>
  <si>
    <t>9.Family_Survey</t>
  </si>
  <si>
    <t>9.Student_Survey</t>
  </si>
  <si>
    <t>9.Other_Optional_Component</t>
  </si>
  <si>
    <t>9.Other_Optional_Component_DSC</t>
  </si>
  <si>
    <t>10.Description</t>
  </si>
  <si>
    <t>10.Rubric</t>
  </si>
  <si>
    <t>10.Rubric_Weight</t>
  </si>
  <si>
    <t>10.SLOs</t>
  </si>
  <si>
    <t>10.Portfolios</t>
  </si>
  <si>
    <t>10.VAM</t>
  </si>
  <si>
    <t>10.PTPT</t>
  </si>
  <si>
    <t>10.Family_Survey</t>
  </si>
  <si>
    <t>10.Student_Survey</t>
  </si>
  <si>
    <t>10.Other_Optional_Component</t>
  </si>
  <si>
    <t>10.Other_Optional_Component_DSC</t>
  </si>
  <si>
    <t>1. Does the district appraisal system comply with §21.351 and 21.352? Note: All teachers in eligible teaching assignments, even if not eligible to earn a designation, must have a minimum of one 45-minute observation during the data capture year, including scores on all observable domains. Under certain conditions the minimum required 45 minute observation can be conducted in shorter segments that aggregate to 45 minutes.
(Select Yes/No)</t>
  </si>
  <si>
    <t>2. Does the district use a multi-year appraisal system for eligible teachers? Note: if using a multi-year appraisal system, both teacher observation data and student growth data must be from the same school year.
(Select Yes/No)</t>
  </si>
  <si>
    <t>3.a.Number of scores required per each dimension of the rubric</t>
  </si>
  <si>
    <t>3.a.Number of scored partial observations/walkthroughs</t>
  </si>
  <si>
    <t>3.a.Number of scored full observations</t>
  </si>
  <si>
    <t>3.b.Number of scored full observations</t>
  </si>
  <si>
    <t>3.b.Number of scored partial observations/walkthroughs</t>
  </si>
  <si>
    <t>3.b.Number of scores required per each dimension of the rubric</t>
  </si>
  <si>
    <t>3.b.Number of unscored observations</t>
  </si>
  <si>
    <t>3.a.Number of unscored observations</t>
  </si>
  <si>
    <t>3.How often are teacher apprasiers required to recertify?
(Select from drop-down)</t>
  </si>
  <si>
    <t>Counts Needed</t>
  </si>
  <si>
    <t>Counts Completed</t>
  </si>
  <si>
    <t>All other Questions</t>
  </si>
  <si>
    <t>Total</t>
  </si>
  <si>
    <t>Total Needed</t>
  </si>
  <si>
    <t>Completion Tracker</t>
  </si>
  <si>
    <t>SLO</t>
  </si>
  <si>
    <t>Count Needed</t>
  </si>
  <si>
    <t>Count Completed</t>
  </si>
  <si>
    <t>Slo Yes/No</t>
  </si>
  <si>
    <t>Please provide details around how specifically the district plans to spend the percentage of funds reserved at the district-level. Include whether you plan to spend any on professional development.</t>
  </si>
  <si>
    <t xml:space="preserve">VAM </t>
  </si>
  <si>
    <t>Option 1 Assessments</t>
  </si>
  <si>
    <t>Option 3 Assessments</t>
  </si>
  <si>
    <t>Option 2 Assessments</t>
  </si>
  <si>
    <t>Option 4 Assessments</t>
  </si>
  <si>
    <t>PTPT Yes/No</t>
  </si>
  <si>
    <t>Portfolio Yes/No</t>
  </si>
  <si>
    <t>VAM Yes/No</t>
  </si>
  <si>
    <t>PTPT Option 1</t>
  </si>
  <si>
    <t>PTPT Option 2</t>
  </si>
  <si>
    <t>PTPT Option 3</t>
  </si>
  <si>
    <t>PTPT Option 4</t>
  </si>
  <si>
    <t xml:space="preserve">D1. What is the district’s plan for adjusting/changing the distribution of TIA funds when an eligible teacher moves to/from a campus within the district or to/from the district prior to Class Roster Winter Submission? </t>
  </si>
  <si>
    <t>D2. What is the district’s plan for adjusting/changing the distribution of funds if an eligible teacher leaves the district after Class Roster Winter Submission?</t>
  </si>
  <si>
    <t>Spending Other Teachers</t>
  </si>
  <si>
    <t>Spending Designated</t>
  </si>
  <si>
    <t>Spending District</t>
  </si>
  <si>
    <t>Total Counts</t>
  </si>
  <si>
    <t>Completed Counts</t>
  </si>
  <si>
    <t>TA Provider</t>
  </si>
  <si>
    <t>All Questions</t>
  </si>
  <si>
    <t>Student Growth Measures</t>
  </si>
  <si>
    <t>PART A: TIA PLANNING COMMITTEE</t>
  </si>
  <si>
    <t xml:space="preserve">Directions: </t>
  </si>
  <si>
    <t>Clear selection</t>
  </si>
  <si>
    <t>Select multiple items</t>
  </si>
  <si>
    <t>How to Use the table filters:</t>
  </si>
  <si>
    <t>Service Description (Content/Grade-Level)</t>
  </si>
  <si>
    <r>
      <t xml:space="preserve">Complete the </t>
    </r>
    <r>
      <rPr>
        <sz val="12"/>
        <color rgb="FFFF0000"/>
        <rFont val="Calibri"/>
        <family val="2"/>
        <scheme val="minor"/>
      </rPr>
      <t>District Info &amp; Weighting</t>
    </r>
    <r>
      <rPr>
        <sz val="12"/>
        <color theme="1"/>
        <rFont val="Calibri"/>
        <family val="2"/>
        <scheme val="minor"/>
      </rPr>
      <t xml:space="preserve"> sections </t>
    </r>
    <r>
      <rPr>
        <sz val="12"/>
        <color rgb="FFFF0000"/>
        <rFont val="Calibri"/>
        <family val="2"/>
        <scheme val="minor"/>
      </rPr>
      <t>first</t>
    </r>
    <r>
      <rPr>
        <sz val="12"/>
        <color theme="1"/>
        <rFont val="Calibri"/>
        <family val="2"/>
        <scheme val="minor"/>
      </rPr>
      <t xml:space="preserve"> before moving on to the other sections</t>
    </r>
  </si>
  <si>
    <t>Once the application is complete, save the file as "District Name_ District Number"  File type should be an Excel workbook (xlsx).    Ex: Flower ISD_123456</t>
  </si>
  <si>
    <t>Name of 1882 Partnership, if applicable</t>
  </si>
  <si>
    <t>Are you an 1882 partner or applying on behalf of an 1882 partner (Select Yes/No)</t>
  </si>
  <si>
    <t>Describe the process by which the district and the technical assistance provider worked together to develop the district’s local designation system. Please specify the role of the district and the role of the technical assistance provider.</t>
  </si>
  <si>
    <t>SLO:
A body of evidence of student work aligned to a foundational skill of the course</t>
  </si>
  <si>
    <t>VALUE-ADDED-MEASURES:
A statistical analysis of students’ current and historical testing data on a nationally normed or criterion referenced test</t>
  </si>
  <si>
    <t xml:space="preserve">Below is a list of campuses in your district. For each campus, please verify if the campus is considered eligible under your local designation system. Please consider all campuses including JJAEP, Juvenile Detention Centers, 1882 partnerships, etc. when making your determination. Please make a yes/no selection for each campus listed below.  </t>
  </si>
  <si>
    <t>Answer the questions below related to your LEA's teacher appraisal rubric.</t>
  </si>
  <si>
    <t>If using portfolios for more than one content area/grade level, and the portfolio system varies based on content/grade level, please provide answers for all applicable content areas/grade levels.</t>
  </si>
  <si>
    <t>1. What is the rationale for the distribution of allotment funds, and how does this align with district goals?</t>
  </si>
  <si>
    <t>For more information about Service IDs, click here.</t>
  </si>
  <si>
    <t>3rd party pre-test, 3rd party growth targets, 3rd party post-test</t>
  </si>
  <si>
    <t>3rd party test, district-created growth targets, 3rd party post-test</t>
  </si>
  <si>
    <t xml:space="preserve">District-created pre-test, district-created growth targets, district-created post-test </t>
  </si>
  <si>
    <t>District-created pre-test, district-created growth targets, 3rd party post-test</t>
  </si>
  <si>
    <t>Answer questions for all assessments listed to the right:</t>
  </si>
  <si>
    <r>
      <t xml:space="preserve">Submit your district's completed application along with your attestations document through the Qualtrics link below. </t>
    </r>
    <r>
      <rPr>
        <b/>
        <u/>
        <sz val="12"/>
        <color theme="1"/>
        <rFont val="Calibri"/>
        <family val="2"/>
        <scheme val="minor"/>
      </rPr>
      <t>Attestations document requires signature from the district superintendent.</t>
    </r>
  </si>
  <si>
    <t>https://tea.co1.qualtrics.com/jfe/form/SV_aheS7lEbfr1fCoS</t>
  </si>
  <si>
    <t>District Name and Number</t>
  </si>
  <si>
    <t>ESC REGION-SERVED (select from drop down):</t>
  </si>
  <si>
    <t xml:space="preserve">Directions: Answer the questions that correspond to each of the four options for pre-test/post-test, as applicable. There may be multiple pre-tests/post-tests that all fall into one option. For example, all pre-tests/post-tests that are created by a 3rd party and have expected growth targets set by a 3rd party would all fall into Option 1. </t>
  </si>
  <si>
    <r>
      <t xml:space="preserve">1. Does the district appraisal system comply with §21.351 or 21.352? </t>
    </r>
    <r>
      <rPr>
        <i/>
        <sz val="11"/>
        <color theme="0"/>
        <rFont val="Calibri"/>
        <family val="2"/>
        <scheme val="minor"/>
      </rPr>
      <t>Note: during the data capture year, all teachers in eligible teaching assignments, even if not eligible to earn a designation, must have a minimum of one 45-minute observation which includes scores for all observable domains. Under certain conditions the minimum required 45-minute observation can be conducted in shorter segments that aggregate to 45 minutes.</t>
    </r>
    <r>
      <rPr>
        <sz val="11"/>
        <color theme="0"/>
        <rFont val="Calibri"/>
        <family val="2"/>
        <scheme val="minor"/>
      </rPr>
      <t xml:space="preserve">
(Select Yes/No)</t>
    </r>
  </si>
  <si>
    <t>District-Created Rubric Crosswalk</t>
  </si>
  <si>
    <t>Kindergarten</t>
  </si>
  <si>
    <t>Transition (Pre-First Grade, Developmental First)</t>
  </si>
  <si>
    <t>Elementary, Grades 1-6</t>
  </si>
  <si>
    <t>Grade 1</t>
  </si>
  <si>
    <t>Grade 2</t>
  </si>
  <si>
    <t>Grade 3</t>
  </si>
  <si>
    <t>Grade 4</t>
  </si>
  <si>
    <t>Grade 5</t>
  </si>
  <si>
    <t>Grade 6</t>
  </si>
  <si>
    <t>Languages Other Than English, Kindergarten - Arabic</t>
  </si>
  <si>
    <t>Languages Other Than English, Grade 1 - Arabic</t>
  </si>
  <si>
    <t>Languages Other Than English, Grade 2 - Arabic</t>
  </si>
  <si>
    <t>Languages Other Than English, Grade 3 - Arabic</t>
  </si>
  <si>
    <t>Languages Other Than English, Grade 4 - Arabic</t>
  </si>
  <si>
    <t>Languages Other Than English, Grade 5 - Arabic</t>
  </si>
  <si>
    <t>Languages Other Than English, Grade 6 - Arabic</t>
  </si>
  <si>
    <t>Languages Other Than English, Kindergarten - Japanese</t>
  </si>
  <si>
    <t>Languages Other Than English, Grade 1 - Japanese</t>
  </si>
  <si>
    <t>Languages Other Than English, Grade 2 - Japanese</t>
  </si>
  <si>
    <t>Languages Other Than English, Grade 3 - Japanese</t>
  </si>
  <si>
    <t>Languages Other Than English, Grade 4 - Japanese</t>
  </si>
  <si>
    <t>Languages Other Than English, Grade 5 - Japanese</t>
  </si>
  <si>
    <t>Languages Other Than English, Grade 6 - Japanese</t>
  </si>
  <si>
    <t>Languages Other Than English, Kindergarten - Italian</t>
  </si>
  <si>
    <t>Languages Other Than English, Grade 1 - Italian</t>
  </si>
  <si>
    <t>Languages Other Than English, Grade 2 - Italian</t>
  </si>
  <si>
    <t>Languages Other Than English, Grade 3 - Italian</t>
  </si>
  <si>
    <t>Languages Other Than English, Grade 4 - Italian</t>
  </si>
  <si>
    <t>Languages Other Than English, Grade 5 - Italian</t>
  </si>
  <si>
    <t>Languages Other Than English, Grade 6 - Italian</t>
  </si>
  <si>
    <t>Languages Other Than English, Kindergarten - French</t>
  </si>
  <si>
    <t>Languages Other Than English, Grade 1 - French</t>
  </si>
  <si>
    <t>Languages Other Than English, Grade 2 - French</t>
  </si>
  <si>
    <t>Languages Other Than English, Grade 3 - French</t>
  </si>
  <si>
    <t>Languages Other Than English, Grade 4 - French</t>
  </si>
  <si>
    <t>Languages Other Than English, Grade 5 - French</t>
  </si>
  <si>
    <t>Languages Other Than English, Grade 6 - French</t>
  </si>
  <si>
    <t>Languages Other Than English, Kindergarten - German</t>
  </si>
  <si>
    <t>Languages Other Than English, Grade 1 - German</t>
  </si>
  <si>
    <t>Languages Other Than English, Grade 2 - German</t>
  </si>
  <si>
    <t>Languages Other Than English, Grade 3 - German</t>
  </si>
  <si>
    <t>Languages Other Than English, Grade 4 - German</t>
  </si>
  <si>
    <t>Languages Other Than English, Grade 5 - German</t>
  </si>
  <si>
    <t>Languages Other Than English, Grade 6 - German</t>
  </si>
  <si>
    <t>Languages Other Than English, Classical Languages, Kindergarten - Latin</t>
  </si>
  <si>
    <t>Languages Other Than English, Classical Languages, Grade 1 - Latin</t>
  </si>
  <si>
    <t>Languages Other Than English, Classical Languages, Grade 2 - Latin</t>
  </si>
  <si>
    <t>Languages Other Than English, Classical Languages, Grade 3 - Latin</t>
  </si>
  <si>
    <t>Languages Other Than English, Classical Languages, Grade 4 - Latin</t>
  </si>
  <si>
    <t>Languages Other Than English, Classical Languages, Grade 5 - Latin</t>
  </si>
  <si>
    <t>Languages Other Than English, Classical Languages, Grade 6 - Latin</t>
  </si>
  <si>
    <t>Languages Other Than English, Kindergarten - Spanish</t>
  </si>
  <si>
    <t>Languages Other Than English, Grade 1 - Spanish</t>
  </si>
  <si>
    <t>Languages Other Than English, Grade 2 - Spanish</t>
  </si>
  <si>
    <t>Languages Other Than English, Grade 3 - Spanish</t>
  </si>
  <si>
    <t>Languages Other Than English, Grade 4 - Spanish</t>
  </si>
  <si>
    <t>Languages Other Than English, Grade 5 - Spanish</t>
  </si>
  <si>
    <t>Languages Other Than English, Grade 6 - Spanish</t>
  </si>
  <si>
    <t>Languages Other Than English, Kindergarten - Russian</t>
  </si>
  <si>
    <t>Languages Other Than English, Grade 1 - Russian</t>
  </si>
  <si>
    <t>Languages Other Than English, Grade 2 - Russian</t>
  </si>
  <si>
    <t>Languages Other Than English, Grade 3 - Russian</t>
  </si>
  <si>
    <t>Languages Other Than English, Grade 4 - Russian</t>
  </si>
  <si>
    <t>Languages Other Than English, Grade 5 - Russian</t>
  </si>
  <si>
    <t>Languages Other Than English, Grade 6 - Russian</t>
  </si>
  <si>
    <t>Languages Other Than English, Kindergarten - Portuguese</t>
  </si>
  <si>
    <t>Languages Other Than English, Grade 1 - Portuguese</t>
  </si>
  <si>
    <t>Languages Other Than English, Grade 2 - Portuguese</t>
  </si>
  <si>
    <t>Languages Other Than English, Grade 3 - Portuguese</t>
  </si>
  <si>
    <t>Languages Other Than English, Grade 4 - Portuguese</t>
  </si>
  <si>
    <t>Languages Other Than English, Grade 5 - Portuguese</t>
  </si>
  <si>
    <t>Languages Other Than English, Grade 6 - Portuguese</t>
  </si>
  <si>
    <t>Languages Other Than English, Kindergarten - Chinese</t>
  </si>
  <si>
    <t>Languages Other Than English, Grade 1 - Chinese</t>
  </si>
  <si>
    <t>Languages Other Than English, Grade 2 - Chinese</t>
  </si>
  <si>
    <t>Languages Other Than English, Grade 3 - Chinese</t>
  </si>
  <si>
    <t>Languages Other Than English, Grade 4 - Chinese</t>
  </si>
  <si>
    <t>Languages Other Than English, Grade 5 - Chinese</t>
  </si>
  <si>
    <t>Languages Other Than English, Grade 6 - Chinese</t>
  </si>
  <si>
    <t>Languages Other Than English, Kindergarten - Vietnamese</t>
  </si>
  <si>
    <t>Languages Other Than English, Grade 1 - Vietnamese</t>
  </si>
  <si>
    <t>Languages Other Than English, Grade 2 - Vietnamese</t>
  </si>
  <si>
    <t>Languages Other Than English, Grade 3 - Vietnamese</t>
  </si>
  <si>
    <t>Languages Other Than English, Grade 4 - Vietnamese</t>
  </si>
  <si>
    <t>Languages Other Than English, Grade 5 - Vietnamese</t>
  </si>
  <si>
    <t>Languages Other Than English, Grade 6 - Vietnamese</t>
  </si>
  <si>
    <t>Languages Other Than English, Kindergarten - Hindi</t>
  </si>
  <si>
    <t>Languages Other Than English, Grade 1 - Hindi</t>
  </si>
  <si>
    <t>Languages Other Than English, Grade 2 - Hindi</t>
  </si>
  <si>
    <t>Languages Other Than English, Grade 3 - Hindi</t>
  </si>
  <si>
    <t>Languages Other Than English, Grade 4 - Hindi</t>
  </si>
  <si>
    <t>Languages Other Than English, Grade 5 - Hindi</t>
  </si>
  <si>
    <t>Languages Other Than English, Grade 6 - Hindi</t>
  </si>
  <si>
    <t>Languages Other Than English, Kindergarten - Urdu</t>
  </si>
  <si>
    <t>Languages Other Than English, Grade 1 - Urdu</t>
  </si>
  <si>
    <t>Languages Other Than English, Grade 2 - Urdu</t>
  </si>
  <si>
    <t>Languages Other Than English, Grade 3 - Urdu</t>
  </si>
  <si>
    <t>Languages Other Than English, Grade 4 - Urdu</t>
  </si>
  <si>
    <t>Languages Other Than English, Grade 5 - Urdu</t>
  </si>
  <si>
    <t>Languages Other Than English, Grade 6 - Urdu</t>
  </si>
  <si>
    <t>Languages Other Than English, Kindergarten - American Sign Language</t>
  </si>
  <si>
    <t>Languages Other Than English, Grade 1 - American Sign Language</t>
  </si>
  <si>
    <t>Languages Other Than English, Grade 2 - American Sign Language</t>
  </si>
  <si>
    <t>Languages Other Than English, Grade 3 - American Sign Language</t>
  </si>
  <si>
    <t>Languages Other Than English, Grade 4 - American Sign Language</t>
  </si>
  <si>
    <t>Languages Other Than English, Grade 5 - American Sign Language</t>
  </si>
  <si>
    <t>Languages Other Than English, Grade 6 - American Sign Language</t>
  </si>
  <si>
    <t>Languages Other Than English, Kindergarten - Turkish</t>
  </si>
  <si>
    <t>Languages Other Than English, Grade 1 - Turkish</t>
  </si>
  <si>
    <t>Languages Other Than English, Grade 2 - Turkish</t>
  </si>
  <si>
    <t>Languages Other Than English, Grade 3 - Turkish</t>
  </si>
  <si>
    <t>Languages Other Than English, Grade 4 - Turkish</t>
  </si>
  <si>
    <t>Languages Other Than English, Grade 5 - Turkish</t>
  </si>
  <si>
    <t>Languages Other Than English, Grade 6 - Turkish</t>
  </si>
  <si>
    <t>Languages Other Than English, Kindergarten - Korean</t>
  </si>
  <si>
    <t>Languages Other Than English, Grade 1 - Korean</t>
  </si>
  <si>
    <t>Languages Other Than English, Grade 2 - Korean</t>
  </si>
  <si>
    <t>Languages Other Than English, Grade 3 - Korean</t>
  </si>
  <si>
    <t>Languages Other Than English, Grade 4 - Korean</t>
  </si>
  <si>
    <t>Languages Other Than English, Grade 5 - Korean</t>
  </si>
  <si>
    <t>Languages Other Than English, Grade 6 - Korean</t>
  </si>
  <si>
    <t>Other Foreign Languages, Kindergarten</t>
  </si>
  <si>
    <t>Other Foreign Languages, Grade 1</t>
  </si>
  <si>
    <t>Other Foreign Languages, Grade 2</t>
  </si>
  <si>
    <t>Other Foreign Languages, Grade 3</t>
  </si>
  <si>
    <t>Other Foreign Languages, Grade 4</t>
  </si>
  <si>
    <t>Other Foreign Languages, Grade 5</t>
  </si>
  <si>
    <t>Other Foreign Languages, Grade 6</t>
  </si>
  <si>
    <t>Discovering Languages and Cultures, K-6</t>
  </si>
  <si>
    <t>Art, Kindergarten</t>
  </si>
  <si>
    <t>Art, Grade 1</t>
  </si>
  <si>
    <t>Art, Grade 2</t>
  </si>
  <si>
    <t>Art, Grade 3</t>
  </si>
  <si>
    <t>Art, Grade 4</t>
  </si>
  <si>
    <t>Art, Grade 5</t>
  </si>
  <si>
    <t>Music, Kindergarten</t>
  </si>
  <si>
    <t>Music, Grade 1</t>
  </si>
  <si>
    <t>Music, Grade 2</t>
  </si>
  <si>
    <t>Music, Grade 3</t>
  </si>
  <si>
    <t>Music, Grade 4</t>
  </si>
  <si>
    <t>Music, Grade 5</t>
  </si>
  <si>
    <t>Physical Education, K</t>
  </si>
  <si>
    <t>Physical Education, Grades 1-6</t>
  </si>
  <si>
    <t>Physical Education, Grade 1</t>
  </si>
  <si>
    <t>Physical Education, Grade 2</t>
  </si>
  <si>
    <t>Physical Education, Grade 3</t>
  </si>
  <si>
    <t>Physical Education, Grade 4</t>
  </si>
  <si>
    <t>Physical Education, Grade 5</t>
  </si>
  <si>
    <t>Theatre, Kindergarten</t>
  </si>
  <si>
    <t>Theatre, Grade 1</t>
  </si>
  <si>
    <t>Theatre, Grade 2</t>
  </si>
  <si>
    <t>Theatre, Grade 3</t>
  </si>
  <si>
    <t>Theatre, Grade 4</t>
  </si>
  <si>
    <t>Theatre, Grade 5</t>
  </si>
  <si>
    <t>Health, Kindergarten</t>
  </si>
  <si>
    <t>Health, Grade 1</t>
  </si>
  <si>
    <t>Health, Grade 2</t>
  </si>
  <si>
    <t>Health, Grade 3</t>
  </si>
  <si>
    <t>Health, Grade 4</t>
  </si>
  <si>
    <t>Health, Grade 5</t>
  </si>
  <si>
    <t>English As A Second Language, Kindergarten</t>
  </si>
  <si>
    <t>English As A Second Language, Grade 1</t>
  </si>
  <si>
    <t>English As A Second Language, Grade 2</t>
  </si>
  <si>
    <t>English As A Second Language, Grade 3</t>
  </si>
  <si>
    <t>English As A Second Language, Grade 4</t>
  </si>
  <si>
    <t>English As A Second Language, Grade 5</t>
  </si>
  <si>
    <t>Mathematics, Kindergarten</t>
  </si>
  <si>
    <t>Mathematics, Grade 1</t>
  </si>
  <si>
    <t>Mathematics, Grade 2</t>
  </si>
  <si>
    <t>Mathematics, Grade 3</t>
  </si>
  <si>
    <t>Mathematics, Grade 4</t>
  </si>
  <si>
    <t>Mathematics, Grade 5</t>
  </si>
  <si>
    <t>Mathematics, Grade 6</t>
  </si>
  <si>
    <t>Science, Kindergarten</t>
  </si>
  <si>
    <t>Science, Grade 1</t>
  </si>
  <si>
    <t>Science, Grade 2</t>
  </si>
  <si>
    <t>Science, Grade 3</t>
  </si>
  <si>
    <t>Science, Grade 4</t>
  </si>
  <si>
    <t>Science, Grade 5</t>
  </si>
  <si>
    <t>Social Studies, Kindergarten</t>
  </si>
  <si>
    <t>Social Studies, Grade 1</t>
  </si>
  <si>
    <t>Social Studies, Grade 2</t>
  </si>
  <si>
    <t>Social Studies, Grade 3</t>
  </si>
  <si>
    <t>Social Studies, Grade 4</t>
  </si>
  <si>
    <t>Social Studies, Grade 5</t>
  </si>
  <si>
    <t>Social Studies, Grade 6</t>
  </si>
  <si>
    <t>Technology Applications, Kindergarten</t>
  </si>
  <si>
    <t>Technology Applications, Grade 1</t>
  </si>
  <si>
    <t>Technology Applications, Grade 2</t>
  </si>
  <si>
    <t>Technology Applications, Grade 3</t>
  </si>
  <si>
    <t>Technology Applications, Grade 4</t>
  </si>
  <si>
    <t>Technology Applications, Grade 5</t>
  </si>
  <si>
    <t>Technology Applications, Grade 6</t>
  </si>
  <si>
    <t>Mathematics, Departmentalized Grade 6</t>
  </si>
  <si>
    <t>Science, Departmentalized Grade 6</t>
  </si>
  <si>
    <t>Physical Education, Departmentalized Grade 6</t>
  </si>
  <si>
    <t>Health, Departmentalized Grade 6</t>
  </si>
  <si>
    <t>Social Studies, Departmentalized Grade 6</t>
  </si>
  <si>
    <t>Music, General Music 6</t>
  </si>
  <si>
    <t>English As A Second Language, Departmentalized Grade 6</t>
  </si>
  <si>
    <t>Science, Grade 6</t>
  </si>
  <si>
    <t>English Language Arts And Reading, Grade 6</t>
  </si>
  <si>
    <t>English As A Second Language, Grade 6</t>
  </si>
  <si>
    <t>Speech Elective, Grade 6</t>
  </si>
  <si>
    <t>Reading Elective, Grade 6</t>
  </si>
  <si>
    <t>Grade 7, Self-Contained</t>
  </si>
  <si>
    <t>Grade 8, Self-Contained</t>
  </si>
  <si>
    <t>English As A Second Language, Grade 7</t>
  </si>
  <si>
    <t>English As A Second Language, Grade 8</t>
  </si>
  <si>
    <t>English Language Arts And Reading, Grade 7</t>
  </si>
  <si>
    <t>English Language Arts And Reading, Grade 8</t>
  </si>
  <si>
    <t>English Learners Language Arts (ELLA), Grade 7</t>
  </si>
  <si>
    <t>English Learners Language Arts (ELLA), Grade 8</t>
  </si>
  <si>
    <t>Speech Elective, Grade 7</t>
  </si>
  <si>
    <t>Speech Elective, Grade 8</t>
  </si>
  <si>
    <t>Reading Elective, Grade 7</t>
  </si>
  <si>
    <t>Reading Elective, Grade 8</t>
  </si>
  <si>
    <t>Mathematics, Grade 7</t>
  </si>
  <si>
    <t>Mathematics, Grade 8</t>
  </si>
  <si>
    <t>Science, Grade 7</t>
  </si>
  <si>
    <t>Science, Grade 8</t>
  </si>
  <si>
    <t>Social Studies, Grade 7</t>
  </si>
  <si>
    <t>Social Studies, Grade 8</t>
  </si>
  <si>
    <t>Health Education, Grades 7-8</t>
  </si>
  <si>
    <t>Physical Education, Grades 7-8</t>
  </si>
  <si>
    <t>Languages Other Than English, Grades 6-8  Arabic</t>
  </si>
  <si>
    <t>Languages Other Than English, Grades 6-8  Japanese</t>
  </si>
  <si>
    <t>Languages Other Than English, Grades 6-8  Italian</t>
  </si>
  <si>
    <t>Languages Other Than English, Grades 6-8  French</t>
  </si>
  <si>
    <t>Languages Other Than English, Grades 6-8  German</t>
  </si>
  <si>
    <t>Languages Other Than English, Classical Languages, Grades 6-8  Latin</t>
  </si>
  <si>
    <t>Languages Other Than English, Grades 6-8  Spanish</t>
  </si>
  <si>
    <t>Languages Other Than English, Grades 6-8  Russian</t>
  </si>
  <si>
    <t>Languages Other Than English, Grades 6-8  Portuguese</t>
  </si>
  <si>
    <t>Languages Other Than English, Grades 6-8  Chinese</t>
  </si>
  <si>
    <t>Languages Other Than English, Grades 6-8  Vietnamese</t>
  </si>
  <si>
    <t>Languages Other Than English, Grades 6-8  Hindi</t>
  </si>
  <si>
    <t>Languages Other Than English, Grades 6-8  Urdu</t>
  </si>
  <si>
    <t>Languages Other Than English, Grades 6-8  American Sign Language</t>
  </si>
  <si>
    <t>Languages Other Than English, Grades 6-8  Turkish</t>
  </si>
  <si>
    <t>Languages Other Than English, Grades 6-8  Korean</t>
  </si>
  <si>
    <t>Other Foreign Languages, Grades 6-8</t>
  </si>
  <si>
    <t>Discovering Languages and Cultures, Grades 6-8</t>
  </si>
  <si>
    <t>Art, Middle School 1</t>
  </si>
  <si>
    <t>Dance, Middle School 1</t>
  </si>
  <si>
    <t>Music, Middle School 1, Band</t>
  </si>
  <si>
    <t>Music, Middle School 1, Choir</t>
  </si>
  <si>
    <t>Music, Middle School 1, Orchestra</t>
  </si>
  <si>
    <t>Music, Middle School 1, Instrumental Ensemble</t>
  </si>
  <si>
    <t>Music, Middle School 1, Vocal Ensemble</t>
  </si>
  <si>
    <t>Theatre, Middle School 1</t>
  </si>
  <si>
    <t>Art, Middle School 2</t>
  </si>
  <si>
    <t>Dance, Middle School 2</t>
  </si>
  <si>
    <t>Music, Middle School 2, Band</t>
  </si>
  <si>
    <t>Music, Middle School 2, Choir</t>
  </si>
  <si>
    <t>Music, Middle School 2, Orchestra</t>
  </si>
  <si>
    <t>Music, Middle School 2, Instrumental Ensemble</t>
  </si>
  <si>
    <t>Music, Middle School 2, Vocal Ensemble</t>
  </si>
  <si>
    <t>Music, Middle School 2, Jazz Ensemble</t>
  </si>
  <si>
    <t>Theatre, Middle School 2</t>
  </si>
  <si>
    <t>Art, Middle School 3</t>
  </si>
  <si>
    <t>Dance, Middle School 3</t>
  </si>
  <si>
    <t>Music, Middle School 3, Band</t>
  </si>
  <si>
    <t>Music, Middle School 3, Choir</t>
  </si>
  <si>
    <t>Music, Middle School 3, Orchestra</t>
  </si>
  <si>
    <t>Music, Middle School 3, Instrumental Ensemble</t>
  </si>
  <si>
    <t>Music, Middle School 3, Vocal Ensemble</t>
  </si>
  <si>
    <t>Music, Middle School 3, Jazz Ensemble</t>
  </si>
  <si>
    <t>Theatre, Middle School 3</t>
  </si>
  <si>
    <t>Technology Applications, Grade 7</t>
  </si>
  <si>
    <t>Technology Applications, Grade 8</t>
  </si>
  <si>
    <t>English I For Speakers Of Other Languages</t>
  </si>
  <si>
    <t>English II For Speakers Of Other Languages</t>
  </si>
  <si>
    <t>English Language Development and Acquisition (First time taken)</t>
  </si>
  <si>
    <t>English Language Development and Acquisition (Second time taken)</t>
  </si>
  <si>
    <t>English I</t>
  </si>
  <si>
    <t>English II</t>
  </si>
  <si>
    <t>English III</t>
  </si>
  <si>
    <t>English IV</t>
  </si>
  <si>
    <t>Research/Technical Writing</t>
  </si>
  <si>
    <t>Creative Writing</t>
  </si>
  <si>
    <t>Practical Writing Skills</t>
  </si>
  <si>
    <t>Literary Genres</t>
  </si>
  <si>
    <t>Humanities (First Time Taken)</t>
  </si>
  <si>
    <t>Humanities (Second Time Taken)</t>
  </si>
  <si>
    <t>Visual Media Analysis and Production</t>
  </si>
  <si>
    <t>Independent Study In English (First Time Taken)</t>
  </si>
  <si>
    <t>Independent Study In English (Second Time Taken)</t>
  </si>
  <si>
    <t>Independent Study In English (Third Time Taken)</t>
  </si>
  <si>
    <t>Independent Study in English; Hebrew Scriptures</t>
  </si>
  <si>
    <t>Independent Study in English: New Testament</t>
  </si>
  <si>
    <t>Independent Study in English:  Hebrew Scriptures and New Testament</t>
  </si>
  <si>
    <t>Journalism</t>
  </si>
  <si>
    <t>Advanced Journalism: Yearbook I</t>
  </si>
  <si>
    <t>Advanced Journalism: Yearbook II</t>
  </si>
  <si>
    <t>Advanced Journalism: Yearbook III</t>
  </si>
  <si>
    <t>Advanced Journalism: Newspaper I</t>
  </si>
  <si>
    <t>Advanced Journalism: Newspaper II</t>
  </si>
  <si>
    <t>Advanced Journalism: Newspaper III</t>
  </si>
  <si>
    <t>Advanced Journalism: Literary Magazine I</t>
  </si>
  <si>
    <t>Advanced Journalism: Literary Magazine II</t>
  </si>
  <si>
    <t>Advanced Journalism: Literary Magazine III</t>
  </si>
  <si>
    <t>Photojournalism</t>
  </si>
  <si>
    <t>Independent Study In Journalism (First Time Taken)</t>
  </si>
  <si>
    <t>Independent Study In Journalism (Second Time Taken)</t>
  </si>
  <si>
    <t>Independent Study In Journalism (Third Time Taken)</t>
  </si>
  <si>
    <t>Advanced Broadcast Journalism I</t>
  </si>
  <si>
    <t>Advanced Broadcast Journalism II</t>
  </si>
  <si>
    <t>Advanced Broadcast Journalism III</t>
  </si>
  <si>
    <t>Oral Interpretation I</t>
  </si>
  <si>
    <t>Oral Interpretation II</t>
  </si>
  <si>
    <t>Oral Interpretation III</t>
  </si>
  <si>
    <t>Debate I</t>
  </si>
  <si>
    <t>Debate II</t>
  </si>
  <si>
    <t>Debate III</t>
  </si>
  <si>
    <t>Public Speaking I</t>
  </si>
  <si>
    <t>Public Speaking II</t>
  </si>
  <si>
    <t>Public Speaking III</t>
  </si>
  <si>
    <t>Independent Study In Speech (First Time Taken)</t>
  </si>
  <si>
    <t>Independent Study In Speech (Second Time Taken)</t>
  </si>
  <si>
    <t>Independent Study In Speech (Third Time Taken)</t>
  </si>
  <si>
    <t>Communication Applications</t>
  </si>
  <si>
    <t>Contemporary Media</t>
  </si>
  <si>
    <t>College Readiness And Study Skills</t>
  </si>
  <si>
    <t>Reading I</t>
  </si>
  <si>
    <t>Reading II</t>
  </si>
  <si>
    <t>Reading III</t>
  </si>
  <si>
    <t>Algebra I</t>
  </si>
  <si>
    <t>Algebra II</t>
  </si>
  <si>
    <t>Geometry</t>
  </si>
  <si>
    <t>Precalculus</t>
  </si>
  <si>
    <t>Mathematical Models with Applications</t>
  </si>
  <si>
    <t>Independent Study In Mathematics (First Time Taken)</t>
  </si>
  <si>
    <t>Independent Study In Mathematics (Second Time Taken)</t>
  </si>
  <si>
    <t>Independent Study in Mathematics (Third Time Taken)</t>
  </si>
  <si>
    <t>Advanced Quantitative Reasoning</t>
  </si>
  <si>
    <t>Discrete Mathematics for Problem Solving</t>
  </si>
  <si>
    <t>Statistics</t>
  </si>
  <si>
    <t>Algebraic Reasoning</t>
  </si>
  <si>
    <t>Biology</t>
  </si>
  <si>
    <t>Environmental Systems</t>
  </si>
  <si>
    <t>Aquatic Science</t>
  </si>
  <si>
    <t>Chemistry</t>
  </si>
  <si>
    <t>Physics</t>
  </si>
  <si>
    <t>Astronomy</t>
  </si>
  <si>
    <t>Earth and Space Science</t>
  </si>
  <si>
    <t>Integrated Physics And Chemistry</t>
  </si>
  <si>
    <t>World Geography Studies</t>
  </si>
  <si>
    <t>United States Government</t>
  </si>
  <si>
    <t>United States History Studies Since 1877</t>
  </si>
  <si>
    <t>World History Studies</t>
  </si>
  <si>
    <t>Psychology</t>
  </si>
  <si>
    <t>Sociology</t>
  </si>
  <si>
    <t>Social Studies Advanced Studies (First Time Taken)</t>
  </si>
  <si>
    <t>Special Topics in Social Studies (First Time Taken)</t>
  </si>
  <si>
    <t>Social Studies Research Methods (First Time Taken)</t>
  </si>
  <si>
    <t>Social Studies Advanced Studies (Second Time Taken)</t>
  </si>
  <si>
    <t>Special Topics in Social Studies (Second Time Taken)</t>
  </si>
  <si>
    <t>Social Studies Research Methods (Second Time Taken)</t>
  </si>
  <si>
    <t>Special Topics in Social Studies (Third Time Taken)</t>
  </si>
  <si>
    <t>Social Studies Research Methods (Third Time Taken)</t>
  </si>
  <si>
    <t>Special Topics in Social Studies (Fourth Time Taken)</t>
  </si>
  <si>
    <t>Social Studies Research Methods (Fourth Time Taken)</t>
  </si>
  <si>
    <t>Special Topics in Social Studies: Hebrew Scriptures (Old Testament)</t>
  </si>
  <si>
    <t>Special Topics in Social Studies: New Testament</t>
  </si>
  <si>
    <t>Special Topics in Social Studies: Hebrew Scriptures (Old Testament) and New Testament</t>
  </si>
  <si>
    <t>Personal Financial Literacy</t>
  </si>
  <si>
    <t>Ethnic Studies: Mexican American Studies</t>
  </si>
  <si>
    <t>Ethnic Studies: African American Studies</t>
  </si>
  <si>
    <t>Economics with Emphasis on the Free Enterprise System and Its Benefits</t>
  </si>
  <si>
    <t>Economics Advanced Studies (First Time Taken)</t>
  </si>
  <si>
    <t>Economics Advanced Studies (Second Time Taken)</t>
  </si>
  <si>
    <t>Health Education</t>
  </si>
  <si>
    <t>Adventure/Outdoor Education</t>
  </si>
  <si>
    <t>PE Substitution Athletics 1</t>
  </si>
  <si>
    <t>PE Substitution Athletics 2</t>
  </si>
  <si>
    <t>PE Substitution Athletics 3</t>
  </si>
  <si>
    <t>PE Substitution Athletics 4</t>
  </si>
  <si>
    <t>PE Substitution JROTC1</t>
  </si>
  <si>
    <t>PE Substitution Non-District Program 1</t>
  </si>
  <si>
    <t>PE Substitution Non-District Program 2</t>
  </si>
  <si>
    <t>PE Substitution Non-District Program 3</t>
  </si>
  <si>
    <t>PE Substitution Non-District Program 4</t>
  </si>
  <si>
    <t>PE Substitution Marching Band</t>
  </si>
  <si>
    <t>PE Substitution Cheerleading</t>
  </si>
  <si>
    <t>PE Substitution Drill Team</t>
  </si>
  <si>
    <t>PE Substitution Academic Elective</t>
  </si>
  <si>
    <t>Special Topics in Language and Culture</t>
  </si>
  <si>
    <t>Languages Other Than English Level I - Arabic</t>
  </si>
  <si>
    <t>Languages Other Than English Level II - Arabic</t>
  </si>
  <si>
    <t>Languages Other Than English Level III - Arabic</t>
  </si>
  <si>
    <t>Languages Other Than English Level IV - Arabic</t>
  </si>
  <si>
    <t>Languages Other Than English Level V - Arabic</t>
  </si>
  <si>
    <t>Languages Other Than English Level VI - Arabic</t>
  </si>
  <si>
    <t>Languages Other Than English Level VII - Arabic</t>
  </si>
  <si>
    <t>Seminar in Languages Other Than English, Advanced (First Time Taken) - Arabic</t>
  </si>
  <si>
    <t>Seminar in Languages Other Than English, Advanced (Second Time Taken) - Arabic</t>
  </si>
  <si>
    <t>Seminar in Languages Other Than English, Advanced (Third Time Taken) - Arabic</t>
  </si>
  <si>
    <t>Languages Other Than English Level I - Japanese</t>
  </si>
  <si>
    <t>Languages Other Than English Level II - Japanese</t>
  </si>
  <si>
    <t>Languages Other Than English Level III - Japanese</t>
  </si>
  <si>
    <t>Languages Other Than English Level IV - Japanese</t>
  </si>
  <si>
    <t>Languages Other Than English Level V - Japanese</t>
  </si>
  <si>
    <t>Languages Other Than English Level VI - Japanese</t>
  </si>
  <si>
    <t>Languages Other Than English Level VII - Japanese</t>
  </si>
  <si>
    <t>Seminar in Languages Other Than English, Advanced (First Time Taken) - Japanese</t>
  </si>
  <si>
    <t>Seminar in Languages Other Than English, Advanced (Second Time Taken) - Japanese</t>
  </si>
  <si>
    <t>Seminar in Languages Other Than English, Advanced (Third Time Taken) - Japanese</t>
  </si>
  <si>
    <t>Languages Other Than English Level I - Italian</t>
  </si>
  <si>
    <t>Languages Other Than English Level II - Italian</t>
  </si>
  <si>
    <t>Languages Other Than English Level III - Italian</t>
  </si>
  <si>
    <t>Languages Other Than English Level IV - Italian</t>
  </si>
  <si>
    <t>Languages Other Than English Level V - Italian</t>
  </si>
  <si>
    <t>Languages Other Than English Level VI - Italian</t>
  </si>
  <si>
    <t>Languages Other Than English Level VII - Italian</t>
  </si>
  <si>
    <t>Seminar in Languages Other Than English, Advanced (First Time Taken) - Italian</t>
  </si>
  <si>
    <t>Seminar in Languages Other Than English, Advanced (Second Time Taken) - Italian</t>
  </si>
  <si>
    <t>Seminar in Languages Other Than English, Advanced (Third Time Taken) - Italian</t>
  </si>
  <si>
    <t>Languages Other Than English Level I - French</t>
  </si>
  <si>
    <t>Languages Other Than English Level II - French</t>
  </si>
  <si>
    <t>Languages Other Than English Level III - French</t>
  </si>
  <si>
    <t>Languages Other Than English Level IV - French</t>
  </si>
  <si>
    <t>Languages Other Than English Level V - French</t>
  </si>
  <si>
    <t>Languages Other Than English Level VI - French</t>
  </si>
  <si>
    <t>Languages Other Than English Level VII - French</t>
  </si>
  <si>
    <t>Seminar in Languages Other Than English, Advanced (First Time Taken) - French</t>
  </si>
  <si>
    <t>Seminar in Languages Other Than English, Advanced (Second Time Taken) - French</t>
  </si>
  <si>
    <t>Seminar in Languages Other Than English, Advanced (Third Time Taken) - French</t>
  </si>
  <si>
    <t>Languages Other Than English Level I - German</t>
  </si>
  <si>
    <t>Languages Other Than English Level II - German</t>
  </si>
  <si>
    <t>Languages Other Than English Level III - German</t>
  </si>
  <si>
    <t>Languages Other Than English Level IV - German</t>
  </si>
  <si>
    <t>Languages Other Than English Level V - German</t>
  </si>
  <si>
    <t>Languages Other Than English Level VI - German</t>
  </si>
  <si>
    <t>Languages Other Than English Level VII - German</t>
  </si>
  <si>
    <t>Seminar in Languages Other Than English, Advanced (First Time Taken) - German</t>
  </si>
  <si>
    <t>Seminar in Languages Other Than English, Advanced (Second Time Taken) - German</t>
  </si>
  <si>
    <t>Seminar in Languages Other Than English, Advanced (Third Time Taken) - German</t>
  </si>
  <si>
    <t>Languages Other Than English, Classical Languages, Level I - Latin</t>
  </si>
  <si>
    <t>Languages Other Than English, Classical Languages, Level II - Latin</t>
  </si>
  <si>
    <t>Languages Other Than English, Classical Languages, Level III - Latin</t>
  </si>
  <si>
    <t>Languages Other Than English, Classical Languages, Level IV - Latin</t>
  </si>
  <si>
    <t>Languages Other Than English, Classical Languages, Level V - Latin</t>
  </si>
  <si>
    <t>Languages Other Than English, Classical Languages, Level VI - Latin</t>
  </si>
  <si>
    <t>Languages Other Than English, Classical Languages, Level VII - Latin</t>
  </si>
  <si>
    <t>Seminar in Classical Languages, Advanced (First Time Taken) - Latin</t>
  </si>
  <si>
    <t>Seminar in Classical Languages, Advanced (Second Time Taken) - Latin</t>
  </si>
  <si>
    <t>Seminar in Classical Languages, Advanced (Third Time Taken) - Latin</t>
  </si>
  <si>
    <t>Languages Other Than English Level I - Spanish</t>
  </si>
  <si>
    <t>Languages Other Than English Level I - Spanish For Spanish Speakers</t>
  </si>
  <si>
    <t>Languages Other Than English Level II - Spanish</t>
  </si>
  <si>
    <t>Languages Other Than English Level II - Spanish For Spanish Speakers</t>
  </si>
  <si>
    <t>Languages Other Than English Level III - Spanish</t>
  </si>
  <si>
    <t>Languages Other Than English Level III - Spanish For Spanish Speakers</t>
  </si>
  <si>
    <t>Languages Other Than English Level IV - Spanish</t>
  </si>
  <si>
    <t>Languages Other Than English Level IV - Spanish For Spanish Speakers</t>
  </si>
  <si>
    <t>Languages Other Than English Level V - Spanish</t>
  </si>
  <si>
    <t>Languages Other Than English Level VI - Spanish</t>
  </si>
  <si>
    <t>Languages Other Than English Level VII - Spanish</t>
  </si>
  <si>
    <t>Seminar in Languages Other Than English, Advanced (First Time Taken) - Spanish</t>
  </si>
  <si>
    <t>Seminar in Languages Other Than English, Advanced (Second Time Taken) - Spanish</t>
  </si>
  <si>
    <t>Seminar in Languages Other Than English, Advanced (Third Time Taken) - Spanish</t>
  </si>
  <si>
    <t>Languages Other Than English Level I - Russian</t>
  </si>
  <si>
    <t>Languages Other Than English Level II - Russian</t>
  </si>
  <si>
    <t>Languages Other Than English Level III - Russian</t>
  </si>
  <si>
    <t>Languages Other Than English Level IV - Russian</t>
  </si>
  <si>
    <t>Languages Other Than English Level V - Russian</t>
  </si>
  <si>
    <t>Languages Other Than English Level VI - Russian</t>
  </si>
  <si>
    <t>Languages Other Than English Level VII - Russian</t>
  </si>
  <si>
    <t>Seminar in Languages Other Than English, Advanced (First Time Taken) - Russian</t>
  </si>
  <si>
    <t>Seminar in Languages Other Than English, Advanced (Second Time Taken) - Russian</t>
  </si>
  <si>
    <t>Seminar in Languages Other Than English, Advanced (Third Time Taken) - Russian</t>
  </si>
  <si>
    <t>Languages Other Than English Level I - Portuguese</t>
  </si>
  <si>
    <t>Languages Other Than English Level II - Portuguese</t>
  </si>
  <si>
    <t>Languages Other Than English Level III - Portuguese</t>
  </si>
  <si>
    <t>Languages Other Than English Level IV - Portuguese</t>
  </si>
  <si>
    <t>Languages Other Than English Level V - Portuguese</t>
  </si>
  <si>
    <t>Languages Other Than English Level VI - Portuguese</t>
  </si>
  <si>
    <t>Languages Other Than English Level VII - Portuguese</t>
  </si>
  <si>
    <t>Seminar in Languages Other Than English, Advanced (First Time Taken) - Portuguese</t>
  </si>
  <si>
    <t>Seminar in Languages Other Than English, Advanced (Second Time Taken) - Portuguese</t>
  </si>
  <si>
    <t>Seminar in Languages Other Than English, Advanced (Third Time Taken) - Portuguese</t>
  </si>
  <si>
    <t>Languages Other Than English Level I - Chinese</t>
  </si>
  <si>
    <t>Languages Other Than English Level II - Chinese</t>
  </si>
  <si>
    <t>Languages Other Than English Level III - Chinese</t>
  </si>
  <si>
    <t>Languages Other Than English Level IV - Chinese</t>
  </si>
  <si>
    <t>Languages Other Than English Level V - Chinese</t>
  </si>
  <si>
    <t>Languages Other Than English Level VI - Chinese</t>
  </si>
  <si>
    <t>Languages Other Than English Level VII - Chinese</t>
  </si>
  <si>
    <t>Seminar in Languages Other Than English, Advanced (First Time Taken) - Chinese</t>
  </si>
  <si>
    <t>Seminar in Languages Other Than English, Advanced (Second Time Taken) - Chinese</t>
  </si>
  <si>
    <t>Seminar in Languages Other Than English, Advanced (Third Time Taken) - Chinese</t>
  </si>
  <si>
    <t>Languages Other Than English Level I - Vietnamese</t>
  </si>
  <si>
    <t>Languages Other Than English Level II - Vietnamese</t>
  </si>
  <si>
    <t>Languages Other Than English Level III - Vietnamese</t>
  </si>
  <si>
    <t>Languages Other Than English Level IV - Vietnamese</t>
  </si>
  <si>
    <t>Languages Other Than English Level V - Vietnamese</t>
  </si>
  <si>
    <t>Languages Other Than English Level VI - Vietnamese</t>
  </si>
  <si>
    <t>Languages Other Than English Level VII - Vietnamese</t>
  </si>
  <si>
    <t>Seminar in Languages Other Than English, Advanced (First Time Taken) - Vietnamese</t>
  </si>
  <si>
    <t>Seminar in Languages Other Than English, Advanced (Second Time Taken) - Vietnamese</t>
  </si>
  <si>
    <t>Seminar in Languages Other Than English, Advanced (Third Time Taken) - Vietnamese</t>
  </si>
  <si>
    <t>Languages Other Than English Level I - Hindi</t>
  </si>
  <si>
    <t>Languages Other Than English Level II - Hindi</t>
  </si>
  <si>
    <t>Languages Other Than English Level III - Hindi</t>
  </si>
  <si>
    <t>Languages Other Than English Level IV - Hindi</t>
  </si>
  <si>
    <t>Languages Other Than English Level V - Hindi</t>
  </si>
  <si>
    <t>Languages Other Than English Level VI - Hindi</t>
  </si>
  <si>
    <t>Languages Other Than English Level VII - Hindi</t>
  </si>
  <si>
    <t>Seminar in Languages Other Than English, Advanced (First Time Taken) - Hindi</t>
  </si>
  <si>
    <t>Seminar in Languages Other Than English, Advanced (Second Time Taken) - Hindi</t>
  </si>
  <si>
    <t>Seminar in Languages Other Than English, Advanced (Third Time Taken) - Hindi</t>
  </si>
  <si>
    <t>Languages Other Than English Level I - Urdu</t>
  </si>
  <si>
    <t>Languages Other Than English Level II - Urdu</t>
  </si>
  <si>
    <t>Languages Other Than English Level III - Urdu</t>
  </si>
  <si>
    <t>Languages Other Than English Level IV - Urdu</t>
  </si>
  <si>
    <t>Languages Other Than English Level V - Urdu</t>
  </si>
  <si>
    <t>Languages Other Than English Level VI - Urdu</t>
  </si>
  <si>
    <t>Languages Other Than English Level VII - Urdu</t>
  </si>
  <si>
    <t>Seminar in Languages Other Than English, Advanced (First Time Taken) - Urdu</t>
  </si>
  <si>
    <t>Seminar in Languages Other Than English, Advanced (Second Time Taken) - Urdu</t>
  </si>
  <si>
    <t>Seminar in Languages Other Than English, Advanced (Third Time Taken) - Urdu</t>
  </si>
  <si>
    <t>Languages Other Than English Level I - American Sign Language</t>
  </si>
  <si>
    <t>Languages Other Than English Level II - American Sign Language</t>
  </si>
  <si>
    <t>Languages Other Than English Level III - American Sign Language</t>
  </si>
  <si>
    <t>Languages Other Than English Level IV - American Sign Language</t>
  </si>
  <si>
    <t>American Sign Language, Advanced Independent Study (First Time Taken)</t>
  </si>
  <si>
    <t>American Sign Language, Advanced Independent Study (Second Time Taken)</t>
  </si>
  <si>
    <t>American Sign Language, Advanced Independent Study (Third Time Taken)</t>
  </si>
  <si>
    <t>Languages Other Than English Level I - Turkish</t>
  </si>
  <si>
    <t>Languages Other Than English Level II - Turkish</t>
  </si>
  <si>
    <t>Languages Other Than English Level III - Turkish</t>
  </si>
  <si>
    <t>Languages Other Than English Level IV - Turkish</t>
  </si>
  <si>
    <t>Languages Other Than English Level V - Turkish</t>
  </si>
  <si>
    <t>Languages Other Than English Level VI - Turkish</t>
  </si>
  <si>
    <t>Languages Other Than English Level VII - Turkish</t>
  </si>
  <si>
    <t>Seminar in Languages Other Than English, Advanced (First Time Taken) - Turkish</t>
  </si>
  <si>
    <t>Seminar in Languages Other Than English, Advanced (Second Time Taken) - Turkish</t>
  </si>
  <si>
    <t>Seminar in Languages Other Than English, Advanced (Third Time Taken) - Turkish</t>
  </si>
  <si>
    <t>Languages Other Than English Level I - Korean</t>
  </si>
  <si>
    <t>Languages Other Than English Level II - Korean</t>
  </si>
  <si>
    <t>Languages Other Than English Level III - Korean</t>
  </si>
  <si>
    <t>Languages Other Than English Level IV - Korean</t>
  </si>
  <si>
    <t>Languages Other Than English Level V - Korean</t>
  </si>
  <si>
    <t>Languages Other Than English Level VI - Korean</t>
  </si>
  <si>
    <t>Languages Other Than English Level VII - Korean</t>
  </si>
  <si>
    <t>Seminar in Languages Other Than English, Advanced (First Time Taken) - Korean</t>
  </si>
  <si>
    <t>Seminar in Languages Other Than English, Advanced (Second Time Taken) - Korean</t>
  </si>
  <si>
    <t>Seminar in Languages Other Than English, Advanced (Third Time Taken) - Korean</t>
  </si>
  <si>
    <t>Advanced Language for Career Applications</t>
  </si>
  <si>
    <t>Other Foreign Languages Level I</t>
  </si>
  <si>
    <t>Other Foreign Languages Level II</t>
  </si>
  <si>
    <t>Other Foreign Languages Level III</t>
  </si>
  <si>
    <t>Other Foreign Languages Level IV</t>
  </si>
  <si>
    <t>Other Foreign Languages Level V</t>
  </si>
  <si>
    <t>Other Foreign Languages Level VI</t>
  </si>
  <si>
    <t>Other Foreign Languages Level VII</t>
  </si>
  <si>
    <t>Discovering Languages and Cultures</t>
  </si>
  <si>
    <t>Fine Arts Substitution, Community-based Program</t>
  </si>
  <si>
    <t>Music I, Band I</t>
  </si>
  <si>
    <t>Music II, Band II</t>
  </si>
  <si>
    <t>Music III, Band III</t>
  </si>
  <si>
    <t>Music IV, Band IV</t>
  </si>
  <si>
    <t>Music I, Orchestra I</t>
  </si>
  <si>
    <t>Music II, Orchestra II</t>
  </si>
  <si>
    <t>Music III, Orchestra III</t>
  </si>
  <si>
    <t>Music IV, Orchestra IV</t>
  </si>
  <si>
    <t>Music I, Choir I</t>
  </si>
  <si>
    <t>Music II, Choir II</t>
  </si>
  <si>
    <t>Music III, Choir III</t>
  </si>
  <si>
    <t>Music IV, Choir IV</t>
  </si>
  <si>
    <t>Music I, Jazz Ensemble I</t>
  </si>
  <si>
    <t>Music II, Jazz Ensemble II</t>
  </si>
  <si>
    <t>Music III, Jazz Ensemble III</t>
  </si>
  <si>
    <t>Music IV, Jazz Ensemble IV</t>
  </si>
  <si>
    <t>Music I, Instrumental Ensemble I</t>
  </si>
  <si>
    <t>Music II, Instrumental Ensemble II</t>
  </si>
  <si>
    <t>Music III, Instrumental Ensemble III</t>
  </si>
  <si>
    <t>Music IV, Instrumental Ensemble IV</t>
  </si>
  <si>
    <t>Music I, Vocal Ensemble I</t>
  </si>
  <si>
    <t>Music II, Vocal Ensemble II</t>
  </si>
  <si>
    <t>Music III, Vocal Ensemble III</t>
  </si>
  <si>
    <t>Music IV, Vocal Ensemble IV</t>
  </si>
  <si>
    <t>Music I, Applied Music I</t>
  </si>
  <si>
    <t>Music II, Applied Music II</t>
  </si>
  <si>
    <t>Music III, Applied Music III</t>
  </si>
  <si>
    <t>Music IV, Applied Music IV</t>
  </si>
  <si>
    <t>Music I, Jazz Improvisation I</t>
  </si>
  <si>
    <t>Music II, Jazz Improvisation II</t>
  </si>
  <si>
    <t>Music III, Jazz Improvisation III</t>
  </si>
  <si>
    <t>Music IV, Jazz Improvisation IV</t>
  </si>
  <si>
    <t>Music I, World Music Ensemble I</t>
  </si>
  <si>
    <t>Music II, World Music Ensemble II</t>
  </si>
  <si>
    <t>Music III, World Music Ensemble III</t>
  </si>
  <si>
    <t>Music IV, World Music Ensemble IV</t>
  </si>
  <si>
    <t>Music I, Mariachi I</t>
  </si>
  <si>
    <t>Music II, Mariachi II</t>
  </si>
  <si>
    <t>Music III, Mariachi III</t>
  </si>
  <si>
    <t>Music IV, Mariachi IV</t>
  </si>
  <si>
    <t>Music I, Piano I</t>
  </si>
  <si>
    <t>Music II, Piano II</t>
  </si>
  <si>
    <t>Music III, Piano III</t>
  </si>
  <si>
    <t>Music IV, Piano IV</t>
  </si>
  <si>
    <t>Music I, Guitar I</t>
  </si>
  <si>
    <t>Music II, Guitar II</t>
  </si>
  <si>
    <t>Music III, Guitar III</t>
  </si>
  <si>
    <t>Music IV, Guitar IV</t>
  </si>
  <si>
    <t>Music I, Harp I</t>
  </si>
  <si>
    <t>Music II, Harp II</t>
  </si>
  <si>
    <t>Music III, Harp III</t>
  </si>
  <si>
    <t>Music IV, Harp IV</t>
  </si>
  <si>
    <t>Music Studies, Music Theory I</t>
  </si>
  <si>
    <t>Music Studies, Music Theory II</t>
  </si>
  <si>
    <t>Music Studies, Music Appreciation I</t>
  </si>
  <si>
    <t>Music Studies, Music Appreciation II</t>
  </si>
  <si>
    <t>Music Studies, Music Business I</t>
  </si>
  <si>
    <t>Music Studies, Music Business II</t>
  </si>
  <si>
    <t>Music Studies, Music Composition I</t>
  </si>
  <si>
    <t>Music Studies, Music Composition II</t>
  </si>
  <si>
    <t>Music Studies, Music Production I</t>
  </si>
  <si>
    <t>Music Studies, Music Production II</t>
  </si>
  <si>
    <t>Music Studies, Music and Media Communications I</t>
  </si>
  <si>
    <t>Music Studies, Music and Media Communications II</t>
  </si>
  <si>
    <t>Theatre I, Theatre Arts I</t>
  </si>
  <si>
    <t>Theatre II, Theatre Arts II</t>
  </si>
  <si>
    <t>Theatre III, Theatre Arts III</t>
  </si>
  <si>
    <t>Theatre IV, Theatre Arts IV</t>
  </si>
  <si>
    <t>Technical Theatre I</t>
  </si>
  <si>
    <t>Technical Theatre II</t>
  </si>
  <si>
    <t>Theatre I, Theatre Production I</t>
  </si>
  <si>
    <t>Theatre II, Theatre Production II</t>
  </si>
  <si>
    <t>Theatre III, Theatre Production III</t>
  </si>
  <si>
    <t>Theatre IV, Theatre Production IV</t>
  </si>
  <si>
    <t>Technical Theatre III</t>
  </si>
  <si>
    <t>Technical Theatre IV</t>
  </si>
  <si>
    <t>Theatre I, Theatre and Media Communications I</t>
  </si>
  <si>
    <t>Theatre II, Theatre and Media Communications II</t>
  </si>
  <si>
    <t>Theatre III, Playwriting I</t>
  </si>
  <si>
    <t>Theatre IV, Playwriting II</t>
  </si>
  <si>
    <t>Theatre III, Directing I</t>
  </si>
  <si>
    <t>Theatre IV, Directing II</t>
  </si>
  <si>
    <t>Musical Theatre I</t>
  </si>
  <si>
    <t>Musical Theatre II</t>
  </si>
  <si>
    <t>Musical Theatre III</t>
  </si>
  <si>
    <t>Musical Theatre IV</t>
  </si>
  <si>
    <t>Technical Theatre II, Lighting and Sound</t>
  </si>
  <si>
    <t>Technical Theatre III, Advanced Lighting and Sound</t>
  </si>
  <si>
    <t>Technical Theatre IV, Advanced Lighting and Sound</t>
  </si>
  <si>
    <t>Technical Theatre II, Stagecraft</t>
  </si>
  <si>
    <t>Technical Theatre III, Advanced  Stagecraft</t>
  </si>
  <si>
    <t>Technical Theatre IV, Advanced  Stagecraft</t>
  </si>
  <si>
    <t>Technical Theatre II, Costume Construction</t>
  </si>
  <si>
    <t>Technical Theatre III, Advanced Costume Construction</t>
  </si>
  <si>
    <t>Technical Theatre IV, Advanced Costume Construction</t>
  </si>
  <si>
    <t>Technical Theatre II, Make-up for the Theatre</t>
  </si>
  <si>
    <t>Technical Theatre III, Make-up for the Theatre</t>
  </si>
  <si>
    <t>Technical Theatre IV, Make-up for the Theatre</t>
  </si>
  <si>
    <t>Technical Theatre II,  Design for the Theatre</t>
  </si>
  <si>
    <t>Technical Theatre III,  Advanced Design for the Theatre</t>
  </si>
  <si>
    <t>Technical Theatre IV, Advanced Design for the Theatre</t>
  </si>
  <si>
    <t>Technical Theatre II,  Theatre Management</t>
  </si>
  <si>
    <t>Technical Theatre III,  Advanced Theatre Management</t>
  </si>
  <si>
    <t>Technical Theatre IV Advanced Theatre Management</t>
  </si>
  <si>
    <t>Art I</t>
  </si>
  <si>
    <t>Art I, Art and Media Communications I</t>
  </si>
  <si>
    <t>Art I, Art Appreciation</t>
  </si>
  <si>
    <t>Art II</t>
  </si>
  <si>
    <t>Art III</t>
  </si>
  <si>
    <t>Art IV</t>
  </si>
  <si>
    <t>Art II, Drawing I</t>
  </si>
  <si>
    <t>Art II, Painting I</t>
  </si>
  <si>
    <t>Art II, Printmaking I</t>
  </si>
  <si>
    <t>Art II, Fibers I</t>
  </si>
  <si>
    <t>Art II, Ceramics I</t>
  </si>
  <si>
    <t>Art II, Sculpture I</t>
  </si>
  <si>
    <t>Art II, Jewelry I</t>
  </si>
  <si>
    <t>Art II, Photography I</t>
  </si>
  <si>
    <t>Art II, Design I</t>
  </si>
  <si>
    <t>Art II, Digital Art and Media I</t>
  </si>
  <si>
    <t>Art II, Art and Media Communications II</t>
  </si>
  <si>
    <t>Art III, Drawing II</t>
  </si>
  <si>
    <t>Art III, Painting II</t>
  </si>
  <si>
    <t>Art III, Printmaking II</t>
  </si>
  <si>
    <t>Art III, Fibers II</t>
  </si>
  <si>
    <t>Art III, Ceramics II</t>
  </si>
  <si>
    <t>Art III, Sculpture II</t>
  </si>
  <si>
    <t>Art III, Jewelry II</t>
  </si>
  <si>
    <t>Art III, Photography II</t>
  </si>
  <si>
    <t>Art III, Design II</t>
  </si>
  <si>
    <t>Art III, Digital Art and Media II</t>
  </si>
  <si>
    <t>Art IV, Drawing III</t>
  </si>
  <si>
    <t>Art IV, Painting III</t>
  </si>
  <si>
    <t>Art IV, Printmaking III</t>
  </si>
  <si>
    <t>Art IV, Fibers III</t>
  </si>
  <si>
    <t>Art IV, Ceramics III</t>
  </si>
  <si>
    <t>Art IV, Sculpture III</t>
  </si>
  <si>
    <t>Art IV, Jewelry III</t>
  </si>
  <si>
    <t>Art IV, Photography III</t>
  </si>
  <si>
    <t>Art IV, Design III</t>
  </si>
  <si>
    <t>Art IV, Digital Art and Media III</t>
  </si>
  <si>
    <t>Dance I, Principles of Dance I</t>
  </si>
  <si>
    <t>Dance II, Principles of Dance II</t>
  </si>
  <si>
    <t>Dance III, Principles of Dance III</t>
  </si>
  <si>
    <t>Dance IV, Principles of Dance IV</t>
  </si>
  <si>
    <t>Dance I, Ballet I</t>
  </si>
  <si>
    <t>Dance II, Ballet II</t>
  </si>
  <si>
    <t>Dance III, Ballet III</t>
  </si>
  <si>
    <t>Dance IV, Ballet IV</t>
  </si>
  <si>
    <t>Dance I, Modern  Contemporary I</t>
  </si>
  <si>
    <t>Dance II, Modern  Contemporary II</t>
  </si>
  <si>
    <t>Dance III, Modern  Contemporary III</t>
  </si>
  <si>
    <t>Dance IV, Modern  Contemporary IV</t>
  </si>
  <si>
    <t>Dance I, Jazz I</t>
  </si>
  <si>
    <t>Dance II, Jazz II</t>
  </si>
  <si>
    <t>Dance III, Jazz III</t>
  </si>
  <si>
    <t>Dance IV, Jazz IV</t>
  </si>
  <si>
    <t>Dance I, Tap I</t>
  </si>
  <si>
    <t>Dance II, Tap II</t>
  </si>
  <si>
    <t>Dance III, Tap III</t>
  </si>
  <si>
    <t>Dance IV, Tap IV</t>
  </si>
  <si>
    <t>Dance I, World Dance Forms I</t>
  </si>
  <si>
    <t>Dance II, World Dance Forms II</t>
  </si>
  <si>
    <t>Dance III, World Dance Forms III</t>
  </si>
  <si>
    <t>Dance IV, World Dance Forms IV</t>
  </si>
  <si>
    <t>Dance I, Dance Composition/Improvisation I</t>
  </si>
  <si>
    <t>Dance II, Dance Composition/Improvisation  II</t>
  </si>
  <si>
    <t>Dance III, Dance Composition/Improvisation III</t>
  </si>
  <si>
    <t>Dance IV, Dance Composition/Improvisation IV</t>
  </si>
  <si>
    <t>Dance I, Dance Theory I</t>
  </si>
  <si>
    <t>Dance II, Dance Theory II</t>
  </si>
  <si>
    <t>Dance III, Dance Theory III</t>
  </si>
  <si>
    <t>Dance IV, Dance Theory IV</t>
  </si>
  <si>
    <t>Dance I, Performance Ensemble I</t>
  </si>
  <si>
    <t>Dance II, Performance Ensemble II</t>
  </si>
  <si>
    <t>Dance III, Performance Ensemble III</t>
  </si>
  <si>
    <t>Dance IV, Performance Ensemble IV</t>
  </si>
  <si>
    <t>Dance I, Dance Production I</t>
  </si>
  <si>
    <t>Dance II, Dance Production II</t>
  </si>
  <si>
    <t>Dance III, Dance Production III</t>
  </si>
  <si>
    <t>Dance IV, Dance Production IV</t>
  </si>
  <si>
    <t>Dance I, Dance Wellness I</t>
  </si>
  <si>
    <t>Dance II, Dance Wellness II</t>
  </si>
  <si>
    <t>Dance III, Dance Wellness III</t>
  </si>
  <si>
    <t>Dance IV, Dance Wellness IV</t>
  </si>
  <si>
    <t>Dance I, Dance and Media Communications I</t>
  </si>
  <si>
    <t>Dance II, Dance and Media Communications II</t>
  </si>
  <si>
    <t>Dance III, Dance History I</t>
  </si>
  <si>
    <t>Dance IV, Dance History II</t>
  </si>
  <si>
    <t>College and Career Readiness</t>
  </si>
  <si>
    <t>Investigating Careers (First Time Taken)</t>
  </si>
  <si>
    <t>Investigating Careers (Second Time Taken)</t>
  </si>
  <si>
    <t>Investigating Careers (Third Time Taken)</t>
  </si>
  <si>
    <t>Investigating Careers (Fourth Time Taken)</t>
  </si>
  <si>
    <t>Career Preparation I</t>
  </si>
  <si>
    <t>Career Preparation I/Extended Career Preparation</t>
  </si>
  <si>
    <t>Career Preparation II</t>
  </si>
  <si>
    <t>Career Preparation II/Extended Career Preparation</t>
  </si>
  <si>
    <t>Applied Mathematics for Technical Professionals</t>
  </si>
  <si>
    <t>Project-Based Research (First Time Taken)</t>
  </si>
  <si>
    <t>Project-Based Research (Second Time Taken)</t>
  </si>
  <si>
    <t>Project-Based Research (Third Time Taken)</t>
  </si>
  <si>
    <t>General Employability Skills</t>
  </si>
  <si>
    <t>Student  to Industry Connection</t>
  </si>
  <si>
    <t>Principles of Agriculture, Food, and Natural Resources</t>
  </si>
  <si>
    <t>Livestock Production</t>
  </si>
  <si>
    <t>Livestock Production/Agricultural Laboratory and Field Experience</t>
  </si>
  <si>
    <t>Small Animal Management</t>
  </si>
  <si>
    <t>Equine Science</t>
  </si>
  <si>
    <t>Veterinary Medical Applications</t>
  </si>
  <si>
    <t>Veterinary Medical Applications/Agricultural Laboratory and Field Experience</t>
  </si>
  <si>
    <t>Advanced Animal Science</t>
  </si>
  <si>
    <t>Professional Standards in Agribusiness</t>
  </si>
  <si>
    <t>Agribusiness Management and Marketing</t>
  </si>
  <si>
    <t>Agribusiness Management and Marketing/Agricultural Laboratory and Field Experience</t>
  </si>
  <si>
    <t>Mathematical Applications in Agriculture, Food, and Natural Resources</t>
  </si>
  <si>
    <t>Energy and Natural Resources Technology</t>
  </si>
  <si>
    <t>Energy and Natural Resource Technology/Agricultural Laboratory and Field Experience</t>
  </si>
  <si>
    <t>Advanced Energy and Natural Resource Technology</t>
  </si>
  <si>
    <t>Advanced Energy and Natural Resource Technology/Agricultural Laboratory and Field Experience</t>
  </si>
  <si>
    <t>Food Technology and Safety</t>
  </si>
  <si>
    <t>Food Technology and Safety/Agricultural Laboratory and Field Experience</t>
  </si>
  <si>
    <t>Food Processing</t>
  </si>
  <si>
    <t>Food Processing/Agricultural Laboratory and Field Experience</t>
  </si>
  <si>
    <t>Wildlife, Fisheries and Ecology Management</t>
  </si>
  <si>
    <t>Wildlife, Fisheries and Ecology Management/Agricultural Laboratory and Field Experience</t>
  </si>
  <si>
    <t>Range Ecology and Management</t>
  </si>
  <si>
    <t>Range Ecology and Management/Agricultural Laboratory and Field Experience</t>
  </si>
  <si>
    <t>Forestry and Woodland Ecosystems</t>
  </si>
  <si>
    <t>Forestry and Woodland Ecosystems/Agricultural Laboratory and Field Experience</t>
  </si>
  <si>
    <t>Floral Design</t>
  </si>
  <si>
    <t>Floral Design/Agricultural Laboratory and Field Experience</t>
  </si>
  <si>
    <t>Landscape Design and Management</t>
  </si>
  <si>
    <t>Turf Grass Management</t>
  </si>
  <si>
    <t>Horticultural Science</t>
  </si>
  <si>
    <t>Horticultural Science/Agricultural Laboratory and Field Experience</t>
  </si>
  <si>
    <t>Greenhouse Operation and Production</t>
  </si>
  <si>
    <t>Greenhouse Operation and Production/Agricultural Laboratory and Field Experience</t>
  </si>
  <si>
    <t>Advanced Plant and Soil Science</t>
  </si>
  <si>
    <t>Agricultural Mechanics and Metal Technologies</t>
  </si>
  <si>
    <t>Agricultural Mechanics and Metal Technologies/Agricultural Laboratory and Field Experience</t>
  </si>
  <si>
    <t>Agricultural Structures Design and Fabrication</t>
  </si>
  <si>
    <t>Agricultural Structures Design and Fabrication/Agricultural Laboratory and Field Experience</t>
  </si>
  <si>
    <t>Agricultural Equipment Design and Fabrication</t>
  </si>
  <si>
    <t>Agricultural Equipment Design and Fabrication/Agricultural Laboratory and Field Experience</t>
  </si>
  <si>
    <t>Agricultural Power Systems</t>
  </si>
  <si>
    <t>Agricultural Power Systems/Agricultural Laboratory and Field Experience</t>
  </si>
  <si>
    <t>Practicum in Agriculture, Food, and Natural Resources (First Time Taken)</t>
  </si>
  <si>
    <t>Practicum in Agriculture, Food, and Natural Resources/Extended Practicum in Agriculture, Food, and Natural Resources (First Time Taken)</t>
  </si>
  <si>
    <t>Practicum in Agriculture, Food, and Natural Resources (Second Time Taken)</t>
  </si>
  <si>
    <t>Practicum in Agriculture, Food, and Natural Resources/Extended Practicum in Agriculture, Food, and Natural Resources (Second Time Taken)</t>
  </si>
  <si>
    <t>Viticulture</t>
  </si>
  <si>
    <t>Agricultural Leadership, Research, and Communications</t>
  </si>
  <si>
    <t>Advanced Floral Design</t>
  </si>
  <si>
    <t>Principles of Architecture</t>
  </si>
  <si>
    <t>Principles of Construction</t>
  </si>
  <si>
    <t>Interior Design I</t>
  </si>
  <si>
    <t>Interior Design II</t>
  </si>
  <si>
    <t>Practicum in Interior Design (First Time Taken)</t>
  </si>
  <si>
    <t>Practicum in Interior Design/Extended Practicum in Interior Design (First Time Taken)</t>
  </si>
  <si>
    <t>Practicum in Interior Design (Second Time Taken)</t>
  </si>
  <si>
    <t>Practicum in Interior Design/Extended Practicum in Interior Design (Second Time Taken)</t>
  </si>
  <si>
    <t>Architectural Design I</t>
  </si>
  <si>
    <t>Architectural Design II</t>
  </si>
  <si>
    <t>Practicum in Architectural Design (First Time Taken)</t>
  </si>
  <si>
    <t>Practicum in Architectural Design/Extended Practicum in Architectural Design (First Time Taken)</t>
  </si>
  <si>
    <t>Practicum in Architectural Design (Second Time Taken)</t>
  </si>
  <si>
    <t>Practicum in Architectural Design/Extended Practicum in Architectural Design (Second Time Taken)</t>
  </si>
  <si>
    <t>Construction Management I</t>
  </si>
  <si>
    <t>Construction Management II</t>
  </si>
  <si>
    <t>Construction Technology I</t>
  </si>
  <si>
    <t>Construction Technology II</t>
  </si>
  <si>
    <t>Practicum in Construction Technology (First Time Taken)</t>
  </si>
  <si>
    <t>Practicum in Construction Technology/Extended Practicum in Construction Technology (First Time Taken)</t>
  </si>
  <si>
    <t>Practicum in Construction Technology (Second Time Taken)</t>
  </si>
  <si>
    <t>Practicum in Construction Technology/Extended Practicum in Construction Technology (Second Time Taken)</t>
  </si>
  <si>
    <t>Mill and Cabinetmaking Technology</t>
  </si>
  <si>
    <t>Building Maintenance Technology I</t>
  </si>
  <si>
    <t>Building Maintenance Technology II</t>
  </si>
  <si>
    <t>Electrical Technology I</t>
  </si>
  <si>
    <t>Electrical Technology II</t>
  </si>
  <si>
    <t>Heating, Ventilation, and Air Conditioning (HVAC) and Refrigeration Technology I</t>
  </si>
  <si>
    <t>Heating, Ventilation, and Air Conditioning (HVAC) and Refrigeration Technology II</t>
  </si>
  <si>
    <t>Plumbing Technology I</t>
  </si>
  <si>
    <t>Plumbing Technology II</t>
  </si>
  <si>
    <t>Practicum in Construction Management (First Time Taken)</t>
  </si>
  <si>
    <t>Practicum in Construction Management/Extended Practicum in Construction Management  (First Time Taken)</t>
  </si>
  <si>
    <t>Practicum in Construction Management (Second Time Taken)</t>
  </si>
  <si>
    <t>Practicum in Construction Management/Extended Practicum in Construction Management (Second Time Taken)</t>
  </si>
  <si>
    <t>Masonry Technology I</t>
  </si>
  <si>
    <t>Masonry Technology II</t>
  </si>
  <si>
    <t>Practicum in Masonry Technology  (First Time Taken)</t>
  </si>
  <si>
    <t>Practicum in Masonry Technology/Extended Practicum in Masonry Technology  (First Time Taken)</t>
  </si>
  <si>
    <t>Practicum in Masonry Technology (Second Time Taken)</t>
  </si>
  <si>
    <t>Practicum in Masonry Technology/Extended Practicum in Masonry Technology (Second Time Taken)</t>
  </si>
  <si>
    <t>Topographical Drafting</t>
  </si>
  <si>
    <t>Pipefitting Technology I</t>
  </si>
  <si>
    <t>Pipefitting Technology II</t>
  </si>
  <si>
    <t>Pipefitting Technology Lab I</t>
  </si>
  <si>
    <t>Pipefitting Technology Lab II</t>
  </si>
  <si>
    <t>Computer Aided Drafting for Architecture</t>
  </si>
  <si>
    <t>Sheet Metal Technology</t>
  </si>
  <si>
    <t>Digital Design and Media Production</t>
  </si>
  <si>
    <t>Digital Art and Animation</t>
  </si>
  <si>
    <t>3-D Modeling and Animation</t>
  </si>
  <si>
    <t>Digital Communications in the 21st Century</t>
  </si>
  <si>
    <t>Web Game Development</t>
  </si>
  <si>
    <t>Principles of Arts, Audio/Video Technology, and Communications</t>
  </si>
  <si>
    <t>Animation I</t>
  </si>
  <si>
    <t>Animation I/Animation I Lab</t>
  </si>
  <si>
    <t>Animation II</t>
  </si>
  <si>
    <t>Animation II/Animation II Lab</t>
  </si>
  <si>
    <t>Practicum in Animation (First Time Taken)</t>
  </si>
  <si>
    <t>Practicum in Animation/Extended Practicum in Animation (First Time Taken)</t>
  </si>
  <si>
    <t>Practicum in Animation  (Second Time Taken)</t>
  </si>
  <si>
    <t>Practicum in Animation/Extended Practicum in Animation (Second Time Taken)</t>
  </si>
  <si>
    <t>Audio/Video Production I</t>
  </si>
  <si>
    <t>Audio/Video Production I/Audio/Video Production I Lab</t>
  </si>
  <si>
    <t>Audio/Video Production II</t>
  </si>
  <si>
    <t>Audio/Video Production II/Audio/Video Production II Lab</t>
  </si>
  <si>
    <t>Practicum in Audio/Video Production  (First Time Taken)</t>
  </si>
  <si>
    <t>Practicum in Audio/Video Production/Extended Practicum in Audio/Video Production (First Time Taken)</t>
  </si>
  <si>
    <t>Practicum in Audio/Video Production (Second Time Taken)</t>
  </si>
  <si>
    <t>Practicum in Audio/Video Production/Extended Practicum in Audio/Video Production (Second Time Taken)</t>
  </si>
  <si>
    <t>Graphic Design and Illustration I</t>
  </si>
  <si>
    <t>Graphic Design and Illustration I/Graphic Design and Illustration I Lab</t>
  </si>
  <si>
    <t>Graphic Design and Illustration II</t>
  </si>
  <si>
    <t>Graphic Design and Illustration II/Graphic Design and Illustration II Lab</t>
  </si>
  <si>
    <t>Practicum in Graphic Design and Illustration (First Time Taken)</t>
  </si>
  <si>
    <t>Practicum in Graphic Design and Illustration/Extended Practicum in Graphic Design and Illustration (First Time Taken)</t>
  </si>
  <si>
    <t>Practicum in Graphic Design and Illustration (Second Time Taken)</t>
  </si>
  <si>
    <t>Practicum in Graphic Design and Illustration/Extended Practicum in Graphic Design and Illustration (Second Time Taken)</t>
  </si>
  <si>
    <t>Commercial Photography I</t>
  </si>
  <si>
    <t>Commercial Photography I/Commercial Photography I Lab</t>
  </si>
  <si>
    <t>Commercial Photography II</t>
  </si>
  <si>
    <t>Commercial Photography II/Commercial Photography II Lab</t>
  </si>
  <si>
    <t>Practicum in Commercial Photography (First Time Taken)</t>
  </si>
  <si>
    <t>Practicum in Commercial Photography/Extended Practicum in Commercial Photography (First Time Taken)</t>
  </si>
  <si>
    <t>Practicum in Commercial Photography (Second Time Taken)</t>
  </si>
  <si>
    <t>Practicum in Commercial Photography/Extended Practicum in Commercial Photography (Second Time Taken)</t>
  </si>
  <si>
    <t>Fashion Design I</t>
  </si>
  <si>
    <t>Fashion Design I/Fashion Design I Lab</t>
  </si>
  <si>
    <t>Fashion Design II</t>
  </si>
  <si>
    <t>Fashion Design II/Fashion Design II Lab</t>
  </si>
  <si>
    <t>Practicum in Fashion Design  (First Time Taken)</t>
  </si>
  <si>
    <t>Practicum in Fashion Design/Extended Practicum in Fashion Design (First Time Taken)</t>
  </si>
  <si>
    <t>Practicum in Fashion Design (Second Time Taken)</t>
  </si>
  <si>
    <t>Practicum in Fashion Design/Extended Practicum in Fashion Design (Second Time Taken)</t>
  </si>
  <si>
    <t>Printing and Imaging Technology I</t>
  </si>
  <si>
    <t>Printing and Imaging Technology I/Printing and Imaging Technology I Lab</t>
  </si>
  <si>
    <t>Printing and Imaging Technology II</t>
  </si>
  <si>
    <t>Printing and Imaging Technology II/Printing and Imaging Technology II Lab</t>
  </si>
  <si>
    <t>Practicum in Printing and Imaging Technology (First Time Taken)</t>
  </si>
  <si>
    <t>Practicum in Printing and Imaging Technology/Extended Practicum in Printing and Imaging Technology (First Time Taken)</t>
  </si>
  <si>
    <t>Practicum in Printing and Imaging Technology (Second Time Taken)</t>
  </si>
  <si>
    <t>Practicum in Printing and Imaging Technology/Extended Practicum in Printing and Imaging Technology (Second Time Taken)</t>
  </si>
  <si>
    <t>Professional Communications</t>
  </si>
  <si>
    <t>Digital Audio Technology I</t>
  </si>
  <si>
    <t>Digital Audio Technology II</t>
  </si>
  <si>
    <t>Video Game Design</t>
  </si>
  <si>
    <t>Video Game Programming</t>
  </si>
  <si>
    <t>Advanced Video Game Programming</t>
  </si>
  <si>
    <t>Principles of Business, Marketing, and Finance</t>
  </si>
  <si>
    <t>Touch System Data Entry</t>
  </si>
  <si>
    <t>Business Information Management I</t>
  </si>
  <si>
    <t>Business Information Management I/Business Lab</t>
  </si>
  <si>
    <t>Business Information Management II</t>
  </si>
  <si>
    <t>Business Information Management II/Business Lab</t>
  </si>
  <si>
    <t>Business English</t>
  </si>
  <si>
    <t>Business Law</t>
  </si>
  <si>
    <t>Global Business</t>
  </si>
  <si>
    <t>Human Resources Management</t>
  </si>
  <si>
    <t>Virtual Business</t>
  </si>
  <si>
    <t>Business Management</t>
  </si>
  <si>
    <t>Practicum in Business Management (First Time Taken)</t>
  </si>
  <si>
    <t>Practicum in Business Management/Extended Practicum in Business Management (First Time Taken)</t>
  </si>
  <si>
    <t>Practicum in Business Management (Second Time Taken)</t>
  </si>
  <si>
    <t>Practicum in Business Management/Extended Practicum in Business Management (Second Time Taken)</t>
  </si>
  <si>
    <t>Principles of Education and Training</t>
  </si>
  <si>
    <t>Human Growth and Development</t>
  </si>
  <si>
    <t>Instructional Practices</t>
  </si>
  <si>
    <t>Practicum in Education and Training (First Time Taken)</t>
  </si>
  <si>
    <t>Practicum in Education and Training/Extended Practicum in Education and Training (First Time Taken)</t>
  </si>
  <si>
    <t>Practicum in Education and Training (Second Time Taken)</t>
  </si>
  <si>
    <t>Practicum in Education and Training/Extended Practicum in Education and Training (Second Time Taken)</t>
  </si>
  <si>
    <t>Child Development Associate (CDA) Foundations</t>
  </si>
  <si>
    <t>Communication and Technology in Education</t>
  </si>
  <si>
    <t>Money Matters</t>
  </si>
  <si>
    <t>Banking and Financial Services</t>
  </si>
  <si>
    <t>Securities and Investments</t>
  </si>
  <si>
    <t>Insurance Operations</t>
  </si>
  <si>
    <t>Accounting I</t>
  </si>
  <si>
    <t>Accounting II</t>
  </si>
  <si>
    <t>Financial Analysis</t>
  </si>
  <si>
    <t>Statistics and Business Decision Making</t>
  </si>
  <si>
    <t>Financial Mathematics</t>
  </si>
  <si>
    <t>Principles of Government and Public Administration</t>
  </si>
  <si>
    <t>Political Science I</t>
  </si>
  <si>
    <t>Political Science II</t>
  </si>
  <si>
    <t>Revenue, Taxation, and Regulation</t>
  </si>
  <si>
    <t>Public Management and Administration</t>
  </si>
  <si>
    <t>Planning and Governance</t>
  </si>
  <si>
    <t>National Security</t>
  </si>
  <si>
    <t>Foreign Service and Diplomacy</t>
  </si>
  <si>
    <t>Practicum in Local, State, and Federal Government (First Time Taken)</t>
  </si>
  <si>
    <t>Practicum in Local, State, and Federal Government/Extended Practicum in Local, State, and Federal Government (First Time Taken)</t>
  </si>
  <si>
    <t>Practicum in Local, State, and Federal Government  (Second Time Taken)</t>
  </si>
  <si>
    <t>Practicum in Local, State, and Federal Government/Extended Practicum in Local, State, and Federal Government (Second Time Taken)</t>
  </si>
  <si>
    <t>Dimensions of Diplomacy</t>
  </si>
  <si>
    <t>Principles of Health Science</t>
  </si>
  <si>
    <t>Medical Terminology</t>
  </si>
  <si>
    <t>Health Science Theory</t>
  </si>
  <si>
    <t>Health Science Theory/Health Science Clinical</t>
  </si>
  <si>
    <t>Practicum in Health Science  (First Time Taken)</t>
  </si>
  <si>
    <t>Practicum in Health Science/Extended Practicum in Health Science (First Time Taken)</t>
  </si>
  <si>
    <t>Practicum in Health Science (Second Time Taken)</t>
  </si>
  <si>
    <t>Practicum in Health Science/Extended Practicum in Health Science (Second Time Taken)</t>
  </si>
  <si>
    <t>Anatomy and Physiology</t>
  </si>
  <si>
    <t>Medical Microbiology</t>
  </si>
  <si>
    <t>Pathophysiology</t>
  </si>
  <si>
    <t>World Health Research</t>
  </si>
  <si>
    <t>Pharmacology</t>
  </si>
  <si>
    <t>Health Informatics</t>
  </si>
  <si>
    <t>Mathematics for Medical Professionals</t>
  </si>
  <si>
    <t>Principles of Biomedical Science (PLTW)</t>
  </si>
  <si>
    <t>Human Body Systems (PLTW)</t>
  </si>
  <si>
    <t>Medical Interventions (PLTW)</t>
  </si>
  <si>
    <t>Biomedical Innovation (PLTW)</t>
  </si>
  <si>
    <t>Speech and Language Development</t>
  </si>
  <si>
    <t>Speech and Communication Disorders</t>
  </si>
  <si>
    <t>Introduction to Speech Pathology and Audiology</t>
  </si>
  <si>
    <t>Introduction  to Dental Science</t>
  </si>
  <si>
    <t>Introduction  to Imaging Technology</t>
  </si>
  <si>
    <t>Introduction  to Pharmacy Science</t>
  </si>
  <si>
    <t>Kinesiology  I</t>
  </si>
  <si>
    <t>Principles  of Allied Health</t>
  </si>
  <si>
    <t>Principles  of Diagnostic Healthcare</t>
  </si>
  <si>
    <t>Principles  of Exercise Science and Wellness</t>
  </si>
  <si>
    <t>Principles  of Health Informatics</t>
  </si>
  <si>
    <t>Principles  of Nursing Science</t>
  </si>
  <si>
    <t>Principles  of Therapeutic HealthCare</t>
  </si>
  <si>
    <t>Principles of Hospitality and Tourism</t>
  </si>
  <si>
    <t>Hotel Management</t>
  </si>
  <si>
    <t>Travel and Tourism Management</t>
  </si>
  <si>
    <t>Introduction to Culinary Arts</t>
  </si>
  <si>
    <t>Culinary Arts</t>
  </si>
  <si>
    <t>Advanced Culinary Arts</t>
  </si>
  <si>
    <t>Practicum in Culinary Arts (First Time Taken)</t>
  </si>
  <si>
    <t>Practicum in Culinary Arts/Extended Practicum in Culinary Arts (First Time Taken)</t>
  </si>
  <si>
    <t>Practicum in Culinary Arts (Second Time Taken)</t>
  </si>
  <si>
    <t>Practicum in Culinary Arts/Extended Practicum in Culinary Arts (Second Time Taken)</t>
  </si>
  <si>
    <t>Hospitality Services</t>
  </si>
  <si>
    <t>Practicum in Hospitality Services (First Time Taken)</t>
  </si>
  <si>
    <t>Practicum in Hospitality Services/Extended Practicum in Hospitality Services (First Time Taken)</t>
  </si>
  <si>
    <t>Practicum in Hospitality Services (Second Time Taken)</t>
  </si>
  <si>
    <t>Practicum in Hospitality Services/Extended Practicum in Hospitality Services  (Second Time Taken)</t>
  </si>
  <si>
    <t>Food Science</t>
  </si>
  <si>
    <t>Foundations  of Restaurant Management</t>
  </si>
  <si>
    <t>Introduction  to Event and Meeting Planning</t>
  </si>
  <si>
    <t>Tourism  Marketing Concepts and Applications</t>
  </si>
  <si>
    <t>Principles of Human Services</t>
  </si>
  <si>
    <t>Dollars and Sense</t>
  </si>
  <si>
    <t>Interpersonal Studies</t>
  </si>
  <si>
    <t>Lifetime Nutrition and Wellness</t>
  </si>
  <si>
    <t>Counseling and Mental Health</t>
  </si>
  <si>
    <t>Child Development</t>
  </si>
  <si>
    <t>Child Guidance</t>
  </si>
  <si>
    <t>Family and Community Services</t>
  </si>
  <si>
    <t>Practicum in Human Services (First Time Taken)</t>
  </si>
  <si>
    <t>Practicum in Human Services/Extended Practicum in Human Services (First Time Taken)</t>
  </si>
  <si>
    <t>Practicum in Human Services (Second Time Taken)</t>
  </si>
  <si>
    <t>Practicum in Human Services/Extended Practicum in Human Services (Second Time Taken)</t>
  </si>
  <si>
    <t>Principles of Cosmetology Design and Color Theory</t>
  </si>
  <si>
    <t>Introduction to Cosmetology</t>
  </si>
  <si>
    <t>Cosmetology I</t>
  </si>
  <si>
    <t>Cosmetology I/Cosmetology I Lab</t>
  </si>
  <si>
    <t>Cosmetology II</t>
  </si>
  <si>
    <t>Nail Care, Enhancements and Spa Services</t>
  </si>
  <si>
    <t>Cosmetology II/Cosmetology II Lab</t>
  </si>
  <si>
    <t>Esthetics</t>
  </si>
  <si>
    <t>Barbering I</t>
  </si>
  <si>
    <t>Barbering II</t>
  </si>
  <si>
    <t>Parenting Education I</t>
  </si>
  <si>
    <t>Parenting Education II</t>
  </si>
  <si>
    <t>Microbiology and Safety for Cosmetology Careers</t>
  </si>
  <si>
    <t>Applied  Nutrition and Dietetics</t>
  </si>
  <si>
    <t>Principles  of Community Services</t>
  </si>
  <si>
    <t>Web Communications</t>
  </si>
  <si>
    <t>Web Design</t>
  </si>
  <si>
    <t>Independent Study In Technology Applications (First Time Taken)</t>
  </si>
  <si>
    <t>Independent Study In Technology Applications (Second Time Taken)</t>
  </si>
  <si>
    <t>Independent Study In Technology Applications (Third Time Taken)</t>
  </si>
  <si>
    <t>Independent Study in Evolving/Emerging Technologies (First Time Taken)</t>
  </si>
  <si>
    <t>Independent Study in Evolving/Emerging Technologies (Second Time Taken)</t>
  </si>
  <si>
    <t>Independent Study in Evolving/Emerging Technologies (Third Time Taken)</t>
  </si>
  <si>
    <t>Principles of Information Technology</t>
  </si>
  <si>
    <t>Computer Maintenance</t>
  </si>
  <si>
    <t>Computer Maintenance/Computer Maintenance Lab</t>
  </si>
  <si>
    <t>Networking</t>
  </si>
  <si>
    <t>Networking/Networking Lab</t>
  </si>
  <si>
    <t>Computer Technician Practicum  (First Time Taken)</t>
  </si>
  <si>
    <t>Computer Technician Practicum/Extended Computer Technician Practicum (First Time Taken)</t>
  </si>
  <si>
    <t>Computer Technician Practicum  (Second Time Taken)</t>
  </si>
  <si>
    <t>Computer Technician Practicum/Extended Computer Technician Practicum (Second Time Taken)</t>
  </si>
  <si>
    <t>Digital  Media</t>
  </si>
  <si>
    <t>Practicum in Information Technology (First Time Taken)</t>
  </si>
  <si>
    <t>Practicum in Information Technology/Extended Practicum in Information Technology (First Time Taken)</t>
  </si>
  <si>
    <t>Practicum in Information Technology (Second Time Taken)</t>
  </si>
  <si>
    <t>Practicum in Information Technology/Extended Practicum in Information Technology (Second Time Taken)</t>
  </si>
  <si>
    <t>Cyber Citizenship</t>
  </si>
  <si>
    <t>Assistive Technology</t>
  </si>
  <si>
    <t>Internetworking Technologies I (Cisco)</t>
  </si>
  <si>
    <t>Internetworking Technologies II (Cisco)</t>
  </si>
  <si>
    <t>Geographic Information Systems</t>
  </si>
  <si>
    <t>Raster Based Geographic Information Systems</t>
  </si>
  <si>
    <t>Spatial Technology and Remote Sensing</t>
  </si>
  <si>
    <t>Foundations of User Experience (UX)</t>
  </si>
  <si>
    <t>Introduction to C# Programming Applications</t>
  </si>
  <si>
    <t>Advanced  Cloud Computing</t>
  </si>
  <si>
    <t>Advanced  User Experience Design</t>
  </si>
  <si>
    <t>Principles of Law, Public Safety, Corrections, and Security</t>
  </si>
  <si>
    <t>Law Enforcement I</t>
  </si>
  <si>
    <t>Law Enforcement II</t>
  </si>
  <si>
    <t>Forensic Science</t>
  </si>
  <si>
    <t>Criminal Investigation</t>
  </si>
  <si>
    <t>Court Systems and Practices</t>
  </si>
  <si>
    <t>Correctional Services</t>
  </si>
  <si>
    <t>Federal Law Enforcement and Protective Services</t>
  </si>
  <si>
    <t>Firefighter I</t>
  </si>
  <si>
    <t>Firefighter II</t>
  </si>
  <si>
    <t>Practicum in Law, Public Safety, Corrections, and Security (First Time Taken)</t>
  </si>
  <si>
    <t>Practicum in Law, Public Safety, Corrections, and Security/Extended Practicum in Law, Public Safety, Corrections, and Security (First Time Taken)</t>
  </si>
  <si>
    <t>Practicum in Law, Public Safety, Corrections, and Security (Second Time Taken)</t>
  </si>
  <si>
    <t>Practicum in Law, Public Safety, Corrections, and Security/Extended Practicum in Law, Public Safety, Corrections, and Security (Second Time Taken)</t>
  </si>
  <si>
    <t>Disaster Response</t>
  </si>
  <si>
    <t>Forensic Psychology</t>
  </si>
  <si>
    <t>Legal Research and Writing</t>
  </si>
  <si>
    <t>Emergency Medical Technician--Basic</t>
  </si>
  <si>
    <t>Advanced  Legal Systems and Professions</t>
  </si>
  <si>
    <t>Foundations  of Court Reporting</t>
  </si>
  <si>
    <t>Principles of Manufacturing</t>
  </si>
  <si>
    <t>Introduction to Welding</t>
  </si>
  <si>
    <t>Welding I</t>
  </si>
  <si>
    <t>Welding II</t>
  </si>
  <si>
    <t>Welding II/Welding II Lab</t>
  </si>
  <si>
    <t>Precision Metal Manufacturing I</t>
  </si>
  <si>
    <t>Precision Metal Manufacturing II</t>
  </si>
  <si>
    <t>Precision Metal Manufacturing II/Precision Metal Manufacturing II Lab</t>
  </si>
  <si>
    <t>Diversified Manufacturing I</t>
  </si>
  <si>
    <t>Diversified Manufacturing II</t>
  </si>
  <si>
    <t>Metal Fabrication and Machining I</t>
  </si>
  <si>
    <t>Metal Fabrication and Machining II</t>
  </si>
  <si>
    <t>Manufacturing Engineering Technology I</t>
  </si>
  <si>
    <t>Manufacturing Engineering Technology II</t>
  </si>
  <si>
    <t>Practicum in Manufacturing (First Time Taken)</t>
  </si>
  <si>
    <t>Practicum in Manufacturing/Extended Practicum in Manufacturing (First Time Taken)</t>
  </si>
  <si>
    <t>Practicum in Manufacturing (Second Time Taken)</t>
  </si>
  <si>
    <t>Practicum in Manufacturing/Extended Practicum in Manufacturing (Second Time Taken)</t>
  </si>
  <si>
    <t>Occupational Safety &amp; Environmental Technology I</t>
  </si>
  <si>
    <t>Occupational Safety &amp; Environmental Technology II</t>
  </si>
  <si>
    <t>Occupational Safety &amp; Environmental Technology III</t>
  </si>
  <si>
    <t>Basic Fluid Power</t>
  </si>
  <si>
    <t>Blueprint Reading for Manufacturing Applications</t>
  </si>
  <si>
    <t>Fiber Optic Technician</t>
  </si>
  <si>
    <t>Introduction  to Film Interpretation of Weldments</t>
  </si>
  <si>
    <t>Introduction  to Industrial Maintenance</t>
  </si>
  <si>
    <t>Programmable  Logic Controller I</t>
  </si>
  <si>
    <t>Advertising</t>
  </si>
  <si>
    <t>Fashion Marketing</t>
  </si>
  <si>
    <t>Entrepreneurship</t>
  </si>
  <si>
    <t>Sports and Entertainment Marketing</t>
  </si>
  <si>
    <t>Social Media Marketing</t>
  </si>
  <si>
    <t>Advanced Marketing</t>
  </si>
  <si>
    <t>Practicum in Marketing (First Time Taken)</t>
  </si>
  <si>
    <t>Practicum in Marketing/Extended Practicum in Marketing (First Time Taken)</t>
  </si>
  <si>
    <t>Practicum in Marketing (Second Time Taken)</t>
  </si>
  <si>
    <t>Practicum in Marketing/Extended Practicum in Marketing (Second Time Taken)</t>
  </si>
  <si>
    <t>Retail Management</t>
  </si>
  <si>
    <t>Sports and Entertainment Marketing II</t>
  </si>
  <si>
    <t>Fundamentals of Real Estate</t>
  </si>
  <si>
    <t>Entrepreneurship  II</t>
  </si>
  <si>
    <t>Marketing</t>
  </si>
  <si>
    <t>Fundamentals of Computer Science</t>
  </si>
  <si>
    <t>Computer Science I</t>
  </si>
  <si>
    <t>Computer Science II</t>
  </si>
  <si>
    <t>Computer Science III</t>
  </si>
  <si>
    <t>Digital Forensics</t>
  </si>
  <si>
    <t>Discrete Mathematics for Computer Science</t>
  </si>
  <si>
    <t>Game Programming and Design</t>
  </si>
  <si>
    <t>Mobile Application Development</t>
  </si>
  <si>
    <t>Foundations of Cybersecurity</t>
  </si>
  <si>
    <t>Cybersecurity Capstone</t>
  </si>
  <si>
    <t>Principles of Applied Engineering</t>
  </si>
  <si>
    <t>Principles of Biosciences</t>
  </si>
  <si>
    <t>Biotechnology I</t>
  </si>
  <si>
    <t>Biotechnology II</t>
  </si>
  <si>
    <t>Engineering Design and Presentation I</t>
  </si>
  <si>
    <t>Engineering Design and Presentation II</t>
  </si>
  <si>
    <t>Engineering Mathematics</t>
  </si>
  <si>
    <t>AC/DC Electronics</t>
  </si>
  <si>
    <t>Solid State Electronics</t>
  </si>
  <si>
    <t>Robotics I</t>
  </si>
  <si>
    <t>Robotics II</t>
  </si>
  <si>
    <t>Principles of Technology</t>
  </si>
  <si>
    <t>Scientific Research and Design</t>
  </si>
  <si>
    <t>Scientific Research and Design II</t>
  </si>
  <si>
    <t>Scientific Research and Design III</t>
  </si>
  <si>
    <t>Engineering Design and Problem Solving</t>
  </si>
  <si>
    <t>Practicum in Science, Technology, Engineering, and Mathematics (First Time Taken)</t>
  </si>
  <si>
    <t>Practicum in Science, Technology, Engineering, and Mathematics/Extended Practicum in Science, Technology, Engineering, and Mathematics (First Time Taken)</t>
  </si>
  <si>
    <t>Practicum in Science, Technology, Engineering, and Mathematics (Second Time Taken)</t>
  </si>
  <si>
    <t>Practicum in Science, Technology, Engineering, and Mathematics/Extended Practicum in Science, Technology, Engineering, and Mathematics (Second Time Taken)</t>
  </si>
  <si>
    <t>Engineering Science</t>
  </si>
  <si>
    <t>Digital Electronics</t>
  </si>
  <si>
    <t>Introduction to Engineering Design (PLTW)</t>
  </si>
  <si>
    <t>Aerospace Engineering (PLTW)</t>
  </si>
  <si>
    <t>Environmental Sustainability (PLTW)</t>
  </si>
  <si>
    <t>Civil Engineering and Architecture (PLTW)</t>
  </si>
  <si>
    <t>Computer Integrated Manufacturing (PLTW)</t>
  </si>
  <si>
    <t>Engineering Design and Development (PLTW)</t>
  </si>
  <si>
    <t>Texas Pre-Freshman Engineering Program I</t>
  </si>
  <si>
    <t>Texas Pre-Freshman Engineering Program II</t>
  </si>
  <si>
    <t>Texas Pre-Freshman Engineering Program III</t>
  </si>
  <si>
    <t>Texas Pre-Freshman Engineering Program IV</t>
  </si>
  <si>
    <t>Gateway To Technology (PLTW) ( First Time Taken)</t>
  </si>
  <si>
    <t>Gateway to Technology (PLTW) (Second Time Taken)</t>
  </si>
  <si>
    <t>Gateway to Technology  (PLTW) (Third Time Taken)</t>
  </si>
  <si>
    <t>Gateway To Technology  (PLTW) (Fourth Time Taken)</t>
  </si>
  <si>
    <t>Engineering  Essentials (PLTW)</t>
  </si>
  <si>
    <t>Digital Image Processing</t>
  </si>
  <si>
    <t>Introduction to Computer Aided Design and Drafting</t>
  </si>
  <si>
    <t>Intermediate Computer Aided Design and Drafting</t>
  </si>
  <si>
    <t>Quality Assurance for Biosciences</t>
  </si>
  <si>
    <t>Engineering Applications of Computer Science Principles</t>
  </si>
  <si>
    <t>AP Computer Science A - MATH</t>
  </si>
  <si>
    <t>AP Computer Science A - LOTE</t>
  </si>
  <si>
    <t>AP Computer Science Principles</t>
  </si>
  <si>
    <t>IB Computer Science Standard Level</t>
  </si>
  <si>
    <t>IB Computer Science Higher Level - MATH</t>
  </si>
  <si>
    <t>IB Computer Science Higher Level - LOTE</t>
  </si>
  <si>
    <t>IB Information Technology in a Global Society Standard Level</t>
  </si>
  <si>
    <t>IB Information Technology in a Global Society Higher Level</t>
  </si>
  <si>
    <t>Principles of Transportation Systems</t>
  </si>
  <si>
    <t>Principles of Distribution and Logistics</t>
  </si>
  <si>
    <t>Introduction to Transportation Technology</t>
  </si>
  <si>
    <t>Energy and Power of Transportation Systems</t>
  </si>
  <si>
    <t>Introduction to Aircraft Technology</t>
  </si>
  <si>
    <t>Aircraft Airframe Technology</t>
  </si>
  <si>
    <t>Aircraft Airframe Technology/Advanced Transportation Systems Laboratory</t>
  </si>
  <si>
    <t>Aircraft Powerplant Technology</t>
  </si>
  <si>
    <t>Aircraft Powerplant Technology/Advanced Transportation Systems Laboratory</t>
  </si>
  <si>
    <t>Automotive Basics</t>
  </si>
  <si>
    <t>Automotive Technology I: Maintenance and Light Repair</t>
  </si>
  <si>
    <t>Automotive Technology II: Automotive Service</t>
  </si>
  <si>
    <t>Automotive Technology II: Automotive Service/Advanced Transportation Systems Laboratory</t>
  </si>
  <si>
    <t>Basic Collision Repair and Refinishing</t>
  </si>
  <si>
    <t>Collision Repair</t>
  </si>
  <si>
    <t>Collision Repair/Advanced Transportation Systems Laboratory</t>
  </si>
  <si>
    <t>Paint and Refinishing</t>
  </si>
  <si>
    <t>Paint and Refinishing/Advanced Transportation Systems Laboratory</t>
  </si>
  <si>
    <t>Small Engine Technology I</t>
  </si>
  <si>
    <t>Small Engine Technology II</t>
  </si>
  <si>
    <t>Diesel Equipment Technology I</t>
  </si>
  <si>
    <t>Diesel Equipment Technology II</t>
  </si>
  <si>
    <t>Diesel Equipment Technology II/Advanced Transportation Systems Laboratory</t>
  </si>
  <si>
    <t>Management of Transportation Systems</t>
  </si>
  <si>
    <t>Distribution and Logistics</t>
  </si>
  <si>
    <t>Practicum in Transportation Systems (First Time Taken)</t>
  </si>
  <si>
    <t>Practicum in Transportation Systems/Extended Practicum in Transportation Systems  (First Time Taken)</t>
  </si>
  <si>
    <t>Practicum in Transportation Systems (Second Time Taken)</t>
  </si>
  <si>
    <t>Practicum in Transportation Systems/Extended Practicum in Transportation Systems  (Second Time Taken)</t>
  </si>
  <si>
    <t>Practicum in Distribution and Logistics  (First Time Taken)</t>
  </si>
  <si>
    <t>Practicum in Distribution and Logistics/Extended Practicum in Distribution and Logistics  (First Time Taken)</t>
  </si>
  <si>
    <t>Practicum in Distribution and Logistics  (Second Time Taken)</t>
  </si>
  <si>
    <t>Practicum in Distribution and Logistics/Extended Practicum in Distribution and Logistics  (Second Time Taken)</t>
  </si>
  <si>
    <t>Concepts  of Distribution and Logistics Technology</t>
  </si>
  <si>
    <t>Logistics  Engineering</t>
  </si>
  <si>
    <t>Principles of Maritime Science</t>
  </si>
  <si>
    <t>Maritime Science I</t>
  </si>
  <si>
    <t>Maritime Science II</t>
  </si>
  <si>
    <t>Introduction to Shipboard Engineering</t>
  </si>
  <si>
    <t>Advanced Shipboard Engineering</t>
  </si>
  <si>
    <t>Introduction to Unmanned Aerial Vehicles (UAV)</t>
  </si>
  <si>
    <t>Introduction to Aerospace and Aviation</t>
  </si>
  <si>
    <t>Aviation Ground School</t>
  </si>
  <si>
    <t>Oil and Gas Production I</t>
  </si>
  <si>
    <t>Oil and Gas Production I/Agricultural Laboratory and Field Experience</t>
  </si>
  <si>
    <t>Oil and Gas Production II</t>
  </si>
  <si>
    <t>Oil and Gas Production II/Agricultural Laboratory and Field Experience</t>
  </si>
  <si>
    <t>Oil and Gas Production III</t>
  </si>
  <si>
    <t>Oil and Gas Production IV</t>
  </si>
  <si>
    <t>Introduction to Process Technology</t>
  </si>
  <si>
    <t>Foundations of Energy</t>
  </si>
  <si>
    <t>Petrochemical Safety, Health, and Environment</t>
  </si>
  <si>
    <t>Introduction  to Instrumentation and Electrical</t>
  </si>
  <si>
    <t>Reserve Officers Training Corps (ROTC) I</t>
  </si>
  <si>
    <t>Reserve Officers Training Corps (ROTC) II</t>
  </si>
  <si>
    <t>Reserve Officers Training Corps (ROTC) III</t>
  </si>
  <si>
    <t>Reserve Officers Training Corps (ROTC) IV</t>
  </si>
  <si>
    <t>Driver Education</t>
  </si>
  <si>
    <t>Driver And Safety Education</t>
  </si>
  <si>
    <t>AP Biology</t>
  </si>
  <si>
    <t>AP Environmental Science</t>
  </si>
  <si>
    <t>AP Chemistry</t>
  </si>
  <si>
    <t>AP Physics C:  Electricity and Magnetism</t>
  </si>
  <si>
    <t>AP Physics C:  Mechanics</t>
  </si>
  <si>
    <t>AP Physics 1:  Algebra Based</t>
  </si>
  <si>
    <t>AP Physics 2:  Algebra Based</t>
  </si>
  <si>
    <t>AP Calculus AB</t>
  </si>
  <si>
    <t>AP Calculus BC</t>
  </si>
  <si>
    <t>AP Statistics</t>
  </si>
  <si>
    <t>AP Music Theory</t>
  </si>
  <si>
    <t>AP English Language And Composition</t>
  </si>
  <si>
    <t>AP English Literature And Composition</t>
  </si>
  <si>
    <t>AP International English Language</t>
  </si>
  <si>
    <t>AP Microeconomics</t>
  </si>
  <si>
    <t>AP Macroeconomics</t>
  </si>
  <si>
    <t>AP U.S. Government and Politics</t>
  </si>
  <si>
    <t>AP Comparative Government and Politics</t>
  </si>
  <si>
    <t>AP United States History</t>
  </si>
  <si>
    <t>AP European History</t>
  </si>
  <si>
    <t>AP Psychology</t>
  </si>
  <si>
    <t>AP Human Geography (World Geography)</t>
  </si>
  <si>
    <t>AP Human Geography (Elective)</t>
  </si>
  <si>
    <t>AP World History</t>
  </si>
  <si>
    <t>AP Language and Culture  Italian</t>
  </si>
  <si>
    <t>AP  Language and Culture  Japanese</t>
  </si>
  <si>
    <t>AP  Language and Culture  French</t>
  </si>
  <si>
    <t>AP  Language and Culture  German</t>
  </si>
  <si>
    <t>AP  Latin</t>
  </si>
  <si>
    <t>AP  Language and Culture  Spanish</t>
  </si>
  <si>
    <t>AP  Literature and Culture  Spanish</t>
  </si>
  <si>
    <t>AP  Language and Culture - Chinese</t>
  </si>
  <si>
    <t>AP Art History</t>
  </si>
  <si>
    <t>AP Studio Art: Drawing Portfolio</t>
  </si>
  <si>
    <t>AP Studio Art: Two-Dimensional Design Portfolio</t>
  </si>
  <si>
    <t>AP Studio Art: Three-Dimensional Design Portfolio</t>
  </si>
  <si>
    <t>College Preparatory Course English Language Arts</t>
  </si>
  <si>
    <t>College Preparatory Course Mathematics</t>
  </si>
  <si>
    <t>IB Biology Standard Level</t>
  </si>
  <si>
    <t>IB Biology Higher Level</t>
  </si>
  <si>
    <t>IB Environmental Systems and Societies Standard Level</t>
  </si>
  <si>
    <t>IB Design Technology Standard Level</t>
  </si>
  <si>
    <t>IB Design Technology Higher Level</t>
  </si>
  <si>
    <t>IB Chemistry Standard Level</t>
  </si>
  <si>
    <t>IB Chemistry Higher Level</t>
  </si>
  <si>
    <t>IB Physics Standard Level</t>
  </si>
  <si>
    <t>IB Physics Higher Level</t>
  </si>
  <si>
    <t>IB Sports, Exercise, and Health Science Standard Level</t>
  </si>
  <si>
    <t>IB Sports, Exercise, and Health Science Higher Level</t>
  </si>
  <si>
    <t>IBMathematics: Analysis and Approaches Standard Level</t>
  </si>
  <si>
    <t>IBMathematics: Analysis and Approaches Higher Level</t>
  </si>
  <si>
    <t>IBMathematics: Applications and Interpretations Standard Level</t>
  </si>
  <si>
    <t>IBMathematics: Applications and Interpretations Higher Level</t>
  </si>
  <si>
    <t>IB Language Ab Initio Standard Level</t>
  </si>
  <si>
    <t>IB Language B, Modern Languages, SL  Arabic</t>
  </si>
  <si>
    <t>IB Language B, Modern Languages, HL Arabic</t>
  </si>
  <si>
    <t>IB Language B, Modern Languages, SL - Japanese</t>
  </si>
  <si>
    <t>IB Language B, Modern Languages, HL - Japanese</t>
  </si>
  <si>
    <t>IB Language Studies A: Language and Literature Standard Level</t>
  </si>
  <si>
    <t>IB Language Studies A: Language and Literature Higher Level</t>
  </si>
  <si>
    <t>IB Language Studies A: Literature Standard Level</t>
  </si>
  <si>
    <t>IB Language Studies A: Literature Higher Level</t>
  </si>
  <si>
    <t>IB Literature and Performance Standard Level</t>
  </si>
  <si>
    <t>IB Music SL</t>
  </si>
  <si>
    <t>IB Music HL</t>
  </si>
  <si>
    <t>IB History Standard Level</t>
  </si>
  <si>
    <t>IB History of Africa and the Middle East Higher Level</t>
  </si>
  <si>
    <t>IB History of the Americas Higher Level</t>
  </si>
  <si>
    <t>IB History of Asia and Oceania Higher Level</t>
  </si>
  <si>
    <t>IB History of Europe Higher Level</t>
  </si>
  <si>
    <t>IB Geography Standard Level</t>
  </si>
  <si>
    <t>IB Geography Higher Level</t>
  </si>
  <si>
    <t>IB Social and Cultural Anthropology Standard Level</t>
  </si>
  <si>
    <t>IB Social and Cultural Anthropology Higher Level</t>
  </si>
  <si>
    <t>IB Global Politics Standard Level</t>
  </si>
  <si>
    <t>IB Global Politics Higher Level</t>
  </si>
  <si>
    <t>IB Economics Standard Level</t>
  </si>
  <si>
    <t>IB Economics Higher Level</t>
  </si>
  <si>
    <t>IB Psychology Standard Level</t>
  </si>
  <si>
    <t>IB Psychology Higher Level</t>
  </si>
  <si>
    <t>IB World Religions Standard Level</t>
  </si>
  <si>
    <t>IB Philosophy Standard Level</t>
  </si>
  <si>
    <t>IB Philosophy Higher Level</t>
  </si>
  <si>
    <t>IB Language B, Modern Languages, SL - French</t>
  </si>
  <si>
    <t>IB Language B, Modern Languages, HL - French</t>
  </si>
  <si>
    <t>IB Language B, Modern Languages, SL - German</t>
  </si>
  <si>
    <t>IB Language B, Modern Languages, HL  - German</t>
  </si>
  <si>
    <t>IB Language B Classical Languages, SL - Latin</t>
  </si>
  <si>
    <t>IB Language B Classical Languages, HL - Latin</t>
  </si>
  <si>
    <t>IB Language B, Modern Languages, SL -  Spanish</t>
  </si>
  <si>
    <t>IB Language B, Modern Languages, HL -  Spanish</t>
  </si>
  <si>
    <t>IB Language B, Modern Languages, SL - Russian</t>
  </si>
  <si>
    <t>IB Language B, Modern Languages, HL - Russian</t>
  </si>
  <si>
    <t>IB Language B, Modern Languages, SL - Hebrew</t>
  </si>
  <si>
    <t>IB Language B, Modern Languages, HL - Hebrew</t>
  </si>
  <si>
    <t>IB Language B, Modern Languages, SL - Chinese</t>
  </si>
  <si>
    <t>IB Language B, Modern Languages, HL - Chinese</t>
  </si>
  <si>
    <t>IB Language B, Modern Languages, SL - Hindi</t>
  </si>
  <si>
    <t>IB Language B, Modern Languages, HL - Hindi</t>
  </si>
  <si>
    <t>Art, IB Visual Arts HL</t>
  </si>
  <si>
    <t>Art, IB Visual Arts SL</t>
  </si>
  <si>
    <t>Theatre, IB Theatre SL</t>
  </si>
  <si>
    <t>Theatre, IB Theatre HL</t>
  </si>
  <si>
    <t>Dance, Level III, IB Dance I</t>
  </si>
  <si>
    <t>Dance, Level IV, IB Dance II</t>
  </si>
  <si>
    <t>IB Language B, Modern Languages, SL - Other</t>
  </si>
  <si>
    <t>IB Language B, Modern Languages, HL - Other</t>
  </si>
  <si>
    <t>IB Film Standard Level</t>
  </si>
  <si>
    <t>IB Film Higher Level</t>
  </si>
  <si>
    <t>IB Theory of Knowledge</t>
  </si>
  <si>
    <t>IB Business and Management Standard Level</t>
  </si>
  <si>
    <t>IB Business and Management Higher Level</t>
  </si>
  <si>
    <t>Mathematics, Institution of Higher Education Endorsed</t>
  </si>
  <si>
    <t>Science, Institution of Higher Education Endorsed</t>
  </si>
  <si>
    <t>Locally Developed English Language Arts A</t>
  </si>
  <si>
    <t>Locally Developed English Language Arts B</t>
  </si>
  <si>
    <t>Locally Developed English Language Arts C</t>
  </si>
  <si>
    <t>Locally Developed English Language Arts D</t>
  </si>
  <si>
    <t>Locally Developed Mathematics A</t>
  </si>
  <si>
    <t>Locally Developed Mathematics B</t>
  </si>
  <si>
    <t>Locally Developed Mathematics C</t>
  </si>
  <si>
    <t>Locally Developed Mathematics D</t>
  </si>
  <si>
    <t>Locally Developed Science A</t>
  </si>
  <si>
    <t>Locally Developed Science B</t>
  </si>
  <si>
    <t>Locally Developed Science C</t>
  </si>
  <si>
    <t>Locally Developed Science D</t>
  </si>
  <si>
    <t>Locally Developed Cybersecurity</t>
  </si>
  <si>
    <t>AP Research</t>
  </si>
  <si>
    <t>Braille</t>
  </si>
  <si>
    <t>Multivariable Calculus</t>
  </si>
  <si>
    <t>Modern Geometry</t>
  </si>
  <si>
    <t>Linear Algebra</t>
  </si>
  <si>
    <t>Number Theory</t>
  </si>
  <si>
    <t>Strategic Learning for High School Math</t>
  </si>
  <si>
    <t>Introduction to Renewable Energy</t>
  </si>
  <si>
    <t>Methodology of Academic and Personal Success</t>
  </si>
  <si>
    <t>Teen and Police Service</t>
  </si>
  <si>
    <t>AP Seminar</t>
  </si>
  <si>
    <t>Civic  Discourse</t>
  </si>
  <si>
    <t>School to College</t>
  </si>
  <si>
    <t>Functional Fitness</t>
  </si>
  <si>
    <t>Team Sport Officiating</t>
  </si>
  <si>
    <t>Movement for the Actor</t>
  </si>
  <si>
    <t>Acting Methods</t>
  </si>
  <si>
    <t>Acting Styles: Classical/Commedia</t>
  </si>
  <si>
    <t>Acting Styles: Realism/Post-war</t>
  </si>
  <si>
    <t>Acting Styles: Improvisation/Monologue</t>
  </si>
  <si>
    <t>Physical Theatre I</t>
  </si>
  <si>
    <t>Physical Theater II</t>
  </si>
  <si>
    <t>Integration of Abilities: Exercises for Creative Growth</t>
  </si>
  <si>
    <t>Forensic Art</t>
  </si>
  <si>
    <t>Theatre Management</t>
  </si>
  <si>
    <t>Acting for the Camera</t>
  </si>
  <si>
    <t>Dramaturgy</t>
  </si>
  <si>
    <t>College Transition</t>
  </si>
  <si>
    <t>Path College Career I</t>
  </si>
  <si>
    <t>Path College Career II</t>
  </si>
  <si>
    <t>Path College Career III</t>
  </si>
  <si>
    <t>Path College Career IV</t>
  </si>
  <si>
    <t>Logic I</t>
  </si>
  <si>
    <t>Logic II</t>
  </si>
  <si>
    <t>Peer Assistance for Students with Disabilities I</t>
  </si>
  <si>
    <t>Peer Assistance for Students with Disabilities II</t>
  </si>
  <si>
    <t>Gifted and Talented Interdisciplinary Studies Mentor Seminar</t>
  </si>
  <si>
    <t>Gifted and Talented Interdisciplinary Studies Mentor Seminar II</t>
  </si>
  <si>
    <t>Gifted and Talented Independent Study Mentor III</t>
  </si>
  <si>
    <t>Gifted and Talented Independent Study Mentor IV</t>
  </si>
  <si>
    <t>Navigating Life with Hearing Loss</t>
  </si>
  <si>
    <t>Making Connections I</t>
  </si>
  <si>
    <t>Making Connections II</t>
  </si>
  <si>
    <t>Making Connections III</t>
  </si>
  <si>
    <t>Making Connections IV</t>
  </si>
  <si>
    <t>Innovative Thinking</t>
  </si>
  <si>
    <t>Community Transportation</t>
  </si>
  <si>
    <t>Sports Medicine I</t>
  </si>
  <si>
    <t>Sports Medicine II</t>
  </si>
  <si>
    <t>Sports Medicine III</t>
  </si>
  <si>
    <t>Advancement Via Individual Determination I</t>
  </si>
  <si>
    <t>Advancement Via Individual Determination II</t>
  </si>
  <si>
    <t>Peer Assistance And Leadership 1</t>
  </si>
  <si>
    <t>Peer Assistance And Leadership 2</t>
  </si>
  <si>
    <t>Student Leadership</t>
  </si>
  <si>
    <t>Leadworthy The Course</t>
  </si>
  <si>
    <t>Peacekeepers Peer Mediation I</t>
  </si>
  <si>
    <t>Peacekeepers Peer Mediation II</t>
  </si>
  <si>
    <t>Advancement Via Individual Determination III</t>
  </si>
  <si>
    <t>Advancement Via Individual Determination IV</t>
  </si>
  <si>
    <t>Local-Credit Course - Prekindergarten</t>
  </si>
  <si>
    <t>Local-Credit Course - Kindergarten</t>
  </si>
  <si>
    <t>Local-Credit Course - Grade 1</t>
  </si>
  <si>
    <t>Local-Credit Course - Grade 2</t>
  </si>
  <si>
    <t>Local-Credit Course - Grade 3</t>
  </si>
  <si>
    <t>Local-Credit Course - Grade 4</t>
  </si>
  <si>
    <t>Local-Credit Course - Grade 5</t>
  </si>
  <si>
    <t>Local-Credit Course - Grade 6</t>
  </si>
  <si>
    <t>Local-Credit Course - Other Elementary</t>
  </si>
  <si>
    <t>Local-Credit Course - English Language Arts, Departmentalized Grade 6</t>
  </si>
  <si>
    <t>Local-Credit Course - Mathematics, Departmentalized Grade 6</t>
  </si>
  <si>
    <t>Local-Credit Course - Physical Education, Grade 6</t>
  </si>
  <si>
    <t>Local-Credit Course - Health, Grade 6</t>
  </si>
  <si>
    <t>Local-Credit Course - Social Studies, Departmentalized Grade 6</t>
  </si>
  <si>
    <t>Local-Credit Course - Fine Arts, Departmentalized Grade 6</t>
  </si>
  <si>
    <t>Local-Credit Course - Languages Other Than English, Grade 6</t>
  </si>
  <si>
    <t>Local-Credit Course - Technology Applications, Departmentalized Grade 6</t>
  </si>
  <si>
    <t>Local-Credit Course - Science, Departmentalized Grade 6</t>
  </si>
  <si>
    <t>Local-Credit Course - Other Departmentalized, Grade 6</t>
  </si>
  <si>
    <t>Local-Credit Course - English Language Arts, Grade 7</t>
  </si>
  <si>
    <t>Local-Credit Course - Mathematics, Grade 7</t>
  </si>
  <si>
    <t>Local-Credit Course - Physical Education, Grade 7</t>
  </si>
  <si>
    <t>Local-Credit Course - Health, Grade 7</t>
  </si>
  <si>
    <t>Local-Credit Course - Social Studies, Grade 7</t>
  </si>
  <si>
    <t>Local-Credit Course - Fine Arts, Grade 7</t>
  </si>
  <si>
    <t>Local-Credit Course - Languages Other Than English, Grade 7</t>
  </si>
  <si>
    <t>Local-Credit Course - Technology Applications, Grade 7</t>
  </si>
  <si>
    <t>Local-Credit Course - Science, Grade 7</t>
  </si>
  <si>
    <t>Local-Credit Course - Other, Grade 7</t>
  </si>
  <si>
    <t>Local-Credit Course - English Language Arts, Grade 8</t>
  </si>
  <si>
    <t>Local-Credit Course - Mathematics, Grade 8</t>
  </si>
  <si>
    <t>Local-Credit Course - Physical Education, Grade 8</t>
  </si>
  <si>
    <t>Local-Credit Course - Health, Grade 8</t>
  </si>
  <si>
    <t>Local-Credit Course - Social Studies, Grade 8</t>
  </si>
  <si>
    <t>Local-Credit Course - Fine Arts, Grade 8</t>
  </si>
  <si>
    <t>Local-Credit Course - Languages Other Than English, Grade 8</t>
  </si>
  <si>
    <t>Local-Credit Course - Technology Applications, Grade 8</t>
  </si>
  <si>
    <t>Local-Credit Course - Science, Grade 8</t>
  </si>
  <si>
    <t>Local-Credit Course - Other, Grade 8</t>
  </si>
  <si>
    <t>Local-Credit Course - English Language Arts</t>
  </si>
  <si>
    <t>Local-Credit Course - Mathematics</t>
  </si>
  <si>
    <t>Local-Credit Course - Physical Education</t>
  </si>
  <si>
    <t>Local-Credit Course - Health</t>
  </si>
  <si>
    <t>Local-Credit Course - Social Studies</t>
  </si>
  <si>
    <t>Local-Credit Course - Fine Arts</t>
  </si>
  <si>
    <t>Local-Credit Course - Languages Other Than English</t>
  </si>
  <si>
    <t>Local-Credit Course - Technology Applications</t>
  </si>
  <si>
    <t>Local-Credit Course - Science</t>
  </si>
  <si>
    <t>Local-Credit Course - Career And Technical Education</t>
  </si>
  <si>
    <t>Local-Credit Course - Other Secondary Subject</t>
  </si>
  <si>
    <t>Integrated Social Studies IV [approved for Ector County ISD only]</t>
  </si>
  <si>
    <t>Integrated Mathematics I [approved for Ector County ISD only]</t>
  </si>
  <si>
    <t>Integrated Mathematics II [approved for Ector County ISD only]</t>
  </si>
  <si>
    <t>Integrated Mathematics III [approved for Ector County ISD only]</t>
  </si>
  <si>
    <t>Integrated Mathematics IV [approved for Ector County ISD only]</t>
  </si>
  <si>
    <t>Instructional Educational Aide:Provides supplemental instructional services in one or more classroom (settings) under the supervision of one or more certified professionals</t>
  </si>
  <si>
    <t>Interpreting Services Provider:  Provides interpreting services for students who are deaf or hard of hearing according to 34 CFR 300.34(c)(4)</t>
  </si>
  <si>
    <t>Special Education, Generic</t>
  </si>
  <si>
    <t>Speech Therapy</t>
  </si>
  <si>
    <t>Speech Assessment</t>
  </si>
  <si>
    <t>Adaptive Physical Education</t>
  </si>
  <si>
    <t>Visually Impaired</t>
  </si>
  <si>
    <t>Auditorially Impaired</t>
  </si>
  <si>
    <t>Preschool Program For Children With Disabilities</t>
  </si>
  <si>
    <t>Discipline Management</t>
  </si>
  <si>
    <t>Study Hall Or Home Room</t>
  </si>
  <si>
    <t>Tutorial (Any Subject)</t>
  </si>
  <si>
    <t>Adult Basic Education</t>
  </si>
  <si>
    <t>Unassigned Professional Classroom Duty</t>
  </si>
  <si>
    <t>High School Equivalency Program (HSEP)</t>
  </si>
  <si>
    <t>Adult Secondary Education</t>
  </si>
  <si>
    <t>Content Mastery</t>
  </si>
  <si>
    <t>Mentoring For Fellow Teachers</t>
  </si>
  <si>
    <t>Head Start</t>
  </si>
  <si>
    <t>Early Head Start</t>
  </si>
  <si>
    <t>Even Start</t>
  </si>
  <si>
    <t>Instructional Administration</t>
  </si>
  <si>
    <t>Instructional Administration, Elementary</t>
  </si>
  <si>
    <t>Instructional Administration, Middle/Junior High</t>
  </si>
  <si>
    <t>Instructional Administration, Secondary</t>
  </si>
  <si>
    <t>Instructional Administration, Gifted/Talented Programs</t>
  </si>
  <si>
    <t>Instructional Administration, Compensatory Programs</t>
  </si>
  <si>
    <t>Instructional Administration, Special Education Programs</t>
  </si>
  <si>
    <t>Instructional Administration, Bilingual/ESL Programs</t>
  </si>
  <si>
    <t>Instructional Administration, Career and Technical Education Programs</t>
  </si>
  <si>
    <t>Instructional Administration, English Language Arts</t>
  </si>
  <si>
    <t>Instructional Administration, Mathematics</t>
  </si>
  <si>
    <t>Instructional Administration, Science</t>
  </si>
  <si>
    <t>Instructional Administration, Social Studies</t>
  </si>
  <si>
    <t>Instructional Administration, Economics</t>
  </si>
  <si>
    <t>Instructional Administration, Health</t>
  </si>
  <si>
    <t>Instructional Administration, Physical Education</t>
  </si>
  <si>
    <t>Instructional Administration, Languages Other Than English</t>
  </si>
  <si>
    <t>Instructional Administration, Fine Arts</t>
  </si>
  <si>
    <t>Instructional Administration, Technology Applications</t>
  </si>
  <si>
    <t>Instructional Resources and Media Services:Those activities which include preparing, maintaining, and distributing resources and media used to support instruction.</t>
  </si>
  <si>
    <t>School Administration: Those activities which have as their purpose directing, managing, and supervising a school(s).</t>
  </si>
  <si>
    <t>Instructional Research And Development</t>
  </si>
  <si>
    <t>Instructional Research And Development, Elementary</t>
  </si>
  <si>
    <t>Instructional Research And Development, Middle/Junior High</t>
  </si>
  <si>
    <t>Instructional Research And Development, Secondary</t>
  </si>
  <si>
    <t>Instructional Research And Development, Gifted/Talented Program</t>
  </si>
  <si>
    <t>Instructional Research And Development, Compensatory Programs</t>
  </si>
  <si>
    <t>Instructional Research And Development, Special Education Programs</t>
  </si>
  <si>
    <t>Instructional Research And Development, Bilingual/ESL Programs</t>
  </si>
  <si>
    <t>Instructional Research And Development, Career and Technical Education Programs</t>
  </si>
  <si>
    <t>Instructional Research And Development, English Language Arts</t>
  </si>
  <si>
    <t>Instructional Research And Development, Mathematics</t>
  </si>
  <si>
    <t>Instructional Research And Development, Science</t>
  </si>
  <si>
    <t>Instructional Research And Development, Social Studies</t>
  </si>
  <si>
    <t>Instructional Research And Development, Economics</t>
  </si>
  <si>
    <t>Instructional Research And Development, Health</t>
  </si>
  <si>
    <t>Instructional Research And Development, Physical Education</t>
  </si>
  <si>
    <t>Instructional Research And Development, Languages other than English</t>
  </si>
  <si>
    <t>Instructional Research And Development, Fine Arts</t>
  </si>
  <si>
    <t>Instructional Research and Development, Technology Applications</t>
  </si>
  <si>
    <t>Curriculum And Personnel Development</t>
  </si>
  <si>
    <t>Curriculum And Personnel Development, Elementary</t>
  </si>
  <si>
    <t>Curriculum And Personnel Development, Middle/Junior High</t>
  </si>
  <si>
    <t>Curriculum And Personnel Development, Secondary</t>
  </si>
  <si>
    <t>Curriculum And Personnel Development, Gifted/Talented Programs</t>
  </si>
  <si>
    <t>Curriculum And Personnel Development, Compensatory Programs</t>
  </si>
  <si>
    <t>Curriculum And Personnel Development, Special Education Programs</t>
  </si>
  <si>
    <t>Curriculum And Personnel Development, Bilingual/ESL Programs</t>
  </si>
  <si>
    <t>Curriculum And Personnel Development, Career and Technical Education Programs</t>
  </si>
  <si>
    <t>Curriculum And Personnel Development, English Language Arts</t>
  </si>
  <si>
    <t>Curriculum And Personnel Development, Mathematics</t>
  </si>
  <si>
    <t>Curriculum And Personnel Development, Science</t>
  </si>
  <si>
    <t>Curriculum And Personnel Development, Social Studies</t>
  </si>
  <si>
    <t>Curriculum And Personnel Development, Economics</t>
  </si>
  <si>
    <t>Curriculum And Personnel Development, Health</t>
  </si>
  <si>
    <t>Curriculum And Personnel Development, Physical Education</t>
  </si>
  <si>
    <t>Curriculum And Personnel Development, Languages other than English</t>
  </si>
  <si>
    <t>Curriculum And Personnel Development, Fine Arts</t>
  </si>
  <si>
    <t>Curriculum And Personnel Development, TAAS/TAKS</t>
  </si>
  <si>
    <t>Curriculum And Personnel Development, Reading Initiative</t>
  </si>
  <si>
    <t>Curriculum And Personnel Development, Technology Applications</t>
  </si>
  <si>
    <t>Communication And Dissemination:Those activities related to writing, editing, publishing, printing, producing or reproducing and distributing educational materials such as books, films, bulletins, pamphlets, newsletters, catalogues, syllabi, etc.</t>
  </si>
  <si>
    <t>Guidance and Counseling Services:Those activities which have as their purpose assessing and testing pupils' abilities, aptitudes, and interests, counseling pupils with respect to career and educational opportunities, and helping pupils establish realistic goals</t>
  </si>
  <si>
    <t>Health Services:Those activities which include the responsibility for providing health services which are not a part of direct instruction</t>
  </si>
  <si>
    <t>Pupil Transportation:Those activities which include providing management and operational services for regular school bus routes, and routes for pupils with disabilities which require special equipment or assistance in getting to and from school</t>
  </si>
  <si>
    <t>Extracurricular Activities:Those activities that are student and curricular related, but are not necessary to the regular instructional services.  Included are such activities as athletics, inter-scholastic competition, student organizations, and special interest activities</t>
  </si>
  <si>
    <t>Food Services:Those activities which have as their purpose the management of the food services program of the school or school system, and serving of regular and incidental meals, lunches, or snacks in connection with school activities</t>
  </si>
  <si>
    <t>General Administration:Those activities which have as their purpose overall administrative responsibility for the entire school system or education service center</t>
  </si>
  <si>
    <t>Plant Maintenance and Operation:Those activities concerned with keeping the physical plant open, comfortable, and safe for use, and keeping the grounds, building, and equipment in an effective working condition and state of repair</t>
  </si>
  <si>
    <t>Data Processing Management:Those activities normally associated with the management of Electronic Data Processing (EDP), such as the planning, organizing, controlling and appraising of EDP services</t>
  </si>
  <si>
    <t>Computer Processing:Those activities associated with the normal administrative operational use of computer(s) such as data receipt, control, conversion, equipment scheduling, and data output</t>
  </si>
  <si>
    <t>Data Processing Development:Those activities as systems analysis and design, initial programming, procedures development, etc. required to produce a complete working system for data processing</t>
  </si>
  <si>
    <t>Data Processing Technical Assistance:Those activities engaged in linking together different types of equipment or unlike systems (or both) whether or not they are physically or geographically compatible, so as to reach a unified information system responsive to all requirements</t>
  </si>
  <si>
    <t>Community Services: Those activities, other than regular public education and adult education programs, provided by the school or school system for purposes of relating to the community as a whole or some segment of the community</t>
  </si>
  <si>
    <t>Truant Officer/Visiting Teacher Services:Those activities related to promoting and improving school attendance</t>
  </si>
  <si>
    <t>Security Services:  Those activities related to school security</t>
  </si>
  <si>
    <t>Liaison Services:Activities related to liaison services for the district.  An example is a Field Service agent</t>
  </si>
  <si>
    <t>Certification Services: Activities associated with the management and/or monitoring of district staff certification</t>
  </si>
  <si>
    <t>Information Technology:Activities associated with the management and operation of a district or campus information technology system.  This includes but is not limited to duties associated with networks, web, programming or development and technology support duties</t>
  </si>
  <si>
    <t>Algebra I:  Use the code only for students receiving alternate content and meeting state testing requirements with alternate assessments.</t>
  </si>
  <si>
    <t>Biology: Use the code only for students receiving alternate content and meeting state testing requirements with alternate assessments.</t>
  </si>
  <si>
    <t>English I: Use the code only for students receiving alternate content and meeting state testing requirements with alternate assessments.</t>
  </si>
  <si>
    <t>English II: Use the code only for students receiving alternate content and meeting state testing requirements with alternate assessments.</t>
  </si>
  <si>
    <t>United States History Studies Since 1877: Use the code only for students receiving alternate content and meeting state testing requirements with alternate assessments.</t>
  </si>
  <si>
    <t>District Currently Uses Service ID: based on 2021 October PEIMS submission</t>
  </si>
  <si>
    <r>
      <t xml:space="preserve">You can filter or “slice” this list in a variety of ways to shorten it. For example, you can filter the list to include only the Service Descriptions that your district actually is using, or you can filter the list to include only the specific content areas/grade levels that apply to a particular category.
The "district currently uses Service ID" information was pulled looking at </t>
    </r>
    <r>
      <rPr>
        <sz val="11"/>
        <color rgb="FFFF0000"/>
        <rFont val="Calibri"/>
        <family val="2"/>
        <scheme val="minor"/>
      </rPr>
      <t>October snapshot PEIMS data 2021</t>
    </r>
    <r>
      <rPr>
        <sz val="11"/>
        <color theme="1"/>
        <rFont val="Calibri"/>
        <family val="2"/>
        <scheme val="minor"/>
      </rPr>
      <t xml:space="preserve">. Use this filter to slice the data by service IDs that a district currently uses. Keep in mind that if you have added new service IDs since </t>
    </r>
    <r>
      <rPr>
        <sz val="11"/>
        <color rgb="FFFF0000"/>
        <rFont val="Calibri"/>
        <family val="2"/>
        <scheme val="minor"/>
      </rPr>
      <t xml:space="preserve">October 2021 </t>
    </r>
    <r>
      <rPr>
        <sz val="11"/>
        <color theme="1"/>
        <rFont val="Calibri"/>
        <family val="2"/>
        <scheme val="minor"/>
      </rPr>
      <t>the information will not be reflected here. 
Example: Flower ISD has listed Category 1 on their weighting tab as all Kindergarten teachers. They would filter the list to select the grade level “Kindergarten” so that only Service ID descriptors that apply to Kindergarten are shown. Then they would select “Category 1” for the Kindergarten Service ID Descriptors that apply. This process would be repeated for each category of teachers listed on the weighting tab. Tip: after adding the eligible teaching category number for one category, be sure to clear the filter before sorting the list again to have it apply to the next category.</t>
    </r>
  </si>
  <si>
    <t>Pre-Test (Select from Drop Down)</t>
  </si>
  <si>
    <t>Post-Test (Select from Drop Down)</t>
  </si>
  <si>
    <t>Who sets expected growth targets? (Select from Drop Downs)</t>
  </si>
  <si>
    <t>TEA (STAAR Transition Tables)</t>
  </si>
  <si>
    <t>TELPAS</t>
  </si>
  <si>
    <t>Precision Exams</t>
  </si>
  <si>
    <t>AP Exams</t>
  </si>
  <si>
    <t>Industry Certification Exams (ICEV)</t>
  </si>
  <si>
    <t>TEACHER INCENTIVE ALLOTMENT COHORT F APPLICATION</t>
  </si>
  <si>
    <t>Multiple (3rd party and District Created)</t>
  </si>
  <si>
    <t>Multiple (3rd party and STAAR Transition Tables)</t>
  </si>
  <si>
    <t>3. How often are teacher appraisers required to recertify?
(Select from drop-down)</t>
  </si>
  <si>
    <t>How often</t>
  </si>
  <si>
    <t>annually</t>
  </si>
  <si>
    <t>every 3 years</t>
  </si>
  <si>
    <t>4. Please provide a link to your district’s teacher appraisal rubric here. If no link is available, please upload to Qualtrics upon submission of your TIA application.</t>
  </si>
  <si>
    <t>5. Please download the Teacher Appraisal Crosswalk Document, complete the crosswalk showing how your locally created rubric aligns to all dimensions of T-TESS, and upload to Qualtrics upon submission of your TIA application.</t>
  </si>
  <si>
    <t>How many total teacher appraisers are in the district?
(Select from drop-down)</t>
  </si>
  <si>
    <t>quarterly</t>
  </si>
  <si>
    <t>2. How often are appraisers required to calibrate with each other to ensure valid and reliable evidence and scores? (Select from drop-down)</t>
  </si>
  <si>
    <t>3. Has the district reviewed the TIA Statewide Performance Standards for Teacher Observation  and the TIA Statewide Performance Standards for Student Growth with teachers as an overall guide for how to determine designation levels? (Select from drop-down)</t>
  </si>
  <si>
    <t>2. How will the district utilize other trained observers to increase accuracy of ratings? (i.e. other district or campus personnel, Education Service Centers, neighboring districts, etc.)</t>
  </si>
  <si>
    <t>1. How often do district and campus leaders review teacher observation trends?</t>
  </si>
  <si>
    <t>2. How often does the district compare teacher observation data with student growth data to determine if there is a positive correlation? (Select from drop-down)</t>
  </si>
  <si>
    <t xml:space="preserve">    Number of unscored observations (of any kind)</t>
  </si>
  <si>
    <t>5.  How many artifacts will be required?</t>
  </si>
  <si>
    <t>7. What selection and training process is used to identify and train portfolio scorers and how often does training for scoring rubrics occur?</t>
  </si>
  <si>
    <t>1. What is the district’s rationale for using SLOs in their teacher designation system?</t>
  </si>
  <si>
    <t>2. Does the district SLO process align to TexasSLO.org? 
(Select Yes/No)</t>
  </si>
  <si>
    <t>4. Please provide the date of the last formal SLO training the district attended or the proposed date for future training. (Month, Year)</t>
  </si>
  <si>
    <t>5. What are the district-wide requirements for writing a standards-aligned SLO based on a foundational skill of the course?</t>
  </si>
  <si>
    <t>6. What are the district-wide requirements for approving each teacher’s SLO?</t>
  </si>
  <si>
    <t>7.How does the district ensure the security of the body of evidence?</t>
  </si>
  <si>
    <t>8. How many pieces of student work are required for the body of evidence?</t>
  </si>
  <si>
    <t>1. What is the district’s rationale for using Value-Added Measures in their teacher designation system?</t>
  </si>
  <si>
    <t>2. Which assessment(s) does the district use for value-added calculations?
(Select from drop-down)</t>
  </si>
  <si>
    <t>3. Is the district’s value-added calculation based on multiple years of student data? 
(Select Yes/No)</t>
  </si>
  <si>
    <t>4. How will the district calculate a teacher’s end of year student growth based on VAM?</t>
  </si>
  <si>
    <t>5. Who calculates the value-added data?
(Select from drop-down)</t>
  </si>
  <si>
    <t>Percent of Allotment being retained by the LEA (select percent) Max 10%</t>
  </si>
  <si>
    <t>Percent of Allotment Going to other teachers on the campus (select percent)</t>
  </si>
  <si>
    <t>Percent of Allotment Going to Designated Teachers (select percent)</t>
  </si>
  <si>
    <t>1. To confirm that your district's spending plan complies with statute, provide additional details outlining how the district will spend funds on other eligible staff and how the district will spend any portion of the allotment remaining at the district-level.</t>
  </si>
  <si>
    <t>2. How and when will teachers receive TIA compensation? 
If splitting the allotment among designated teachers and other teachers on the campus, please specify the plan for both.</t>
  </si>
  <si>
    <t xml:space="preserve">3. When (month and year) will the school board approve a budget that includes the expenditure of TIA funds? Note, this is not required by the time of application submission.
</t>
  </si>
  <si>
    <t>4. How will the district spend the allotment funds that would have gone to the departing staff member?</t>
  </si>
  <si>
    <t>PART B: GENERAL SPENDING PLAN AND BOARD APPROVAL</t>
  </si>
  <si>
    <t>PART C: MOVEMENT OF TEACHERS</t>
  </si>
  <si>
    <t>PART D: NATIONAL BOARD AND DESIGNATED TEACHER NEW HIRES</t>
  </si>
  <si>
    <t>2. Will compensation for newly hired teachers that were designated by another district follow the same spending plan as teachers who earned a designation through the district's local designation system?
(Select Yes/No)</t>
  </si>
  <si>
    <t>2. Which groups did the TIA Planning Committee include? (Check all that apply)</t>
  </si>
  <si>
    <t>2. Provide an example of how feedback from stakeholder groups was implemented in order to strengthen, adjust or refine the local teacher designation system.</t>
  </si>
  <si>
    <t>2. What training materials will be provided for both teachers and school leaders to assist in a smooth roll out of the district’s local teacher designation system?</t>
  </si>
  <si>
    <t>PART D : SUPPORT TO EARN A DESIGNATION</t>
  </si>
  <si>
    <t xml:space="preserve">1. Provide evidence that demonstrates that teachers, district leaders, and school board members have a clear understanding of the district’s proposed local teacher designation system, and support it. </t>
  </si>
  <si>
    <t>2. What supports will be given to all teachers in eligible teaching assignments to help them qualify to earn a designation and how will the available supports be communicated to teachers?</t>
  </si>
  <si>
    <t>2. How and when will the district communicate to teachers that they are a) being put forth for a designation and b) that they officially earned a designation?</t>
  </si>
  <si>
    <t>3. How and when will the district share the final version of the local teacher designation system, once the district's system application is approved in early August?</t>
  </si>
  <si>
    <t>1. How will the district facilitate teachers completing the Texas Tech teacher buy-in survey? (Include when the district sent the list of teacher emails to Texas Tech, and how the district will encourage teacher participation in the survey.)</t>
  </si>
  <si>
    <t>2. How does the district plan to use the data gathered from the Texas Tech teacher buy-in survey in order to improve the local teacher designation system/tailor professional development/improve district systems/etc.?</t>
  </si>
  <si>
    <t>Legal support for overall implementation of TIA</t>
  </si>
  <si>
    <t>2. Name the specific roles/positions in the district (names of specific roles, not names of departments) that will be responsible for training and coordinating the above personnel to support the execution of the local designation system and spending plan?</t>
  </si>
  <si>
    <t>1. How will the district use teacher observation and student growth data to adjust professional development plans and/or staffing plans?</t>
  </si>
  <si>
    <t>2. Will the district track and collect data that impacts district goals such as retention, recruitment, and compensation?
(Select drop down Yes/No)</t>
  </si>
  <si>
    <t>1. What personnel position(s) in the district will be responsible for compiling and analyzing teacher observation and student growth data?</t>
  </si>
  <si>
    <t>PART B: PROGRAM EVALUATION AND USE OF DATA TO IMPROVE SYSTEMS</t>
  </si>
  <si>
    <t>PART C: DATA ANALYSIS AND SUBMISSION</t>
  </si>
  <si>
    <t>5. How will district personnel work together and what processes will be put into place during the data capture year to ensure successful data capture?</t>
  </si>
  <si>
    <t>2. What protocols/training does the district provide to teachers to ensure valid administration and security of the 3rd party assessment(s)?</t>
  </si>
  <si>
    <t>We follow the same protocols used for STAAR</t>
  </si>
  <si>
    <t>We follow the protocols recommended by the 3rd party vendor</t>
  </si>
  <si>
    <t>We follow a different set of protocols</t>
  </si>
  <si>
    <t>Other description</t>
  </si>
  <si>
    <t>Graduated Percent Increase Model</t>
  </si>
  <si>
    <t>Common Percent Growth (Flat Rate) Model</t>
  </si>
  <si>
    <t>Half the Gap Model</t>
  </si>
  <si>
    <t>Individualized</t>
  </si>
  <si>
    <t>Quartile/Quintile Model</t>
  </si>
  <si>
    <t>Percent Growth based on District Data</t>
  </si>
  <si>
    <t>Other (Please Describe)</t>
  </si>
  <si>
    <t>2. What are the qualifications required for writing district-created tests and which positions are authorized to do so?</t>
  </si>
  <si>
    <t xml:space="preserve">3. What is the process for reviewing and approving district created tests ensure that each assessment is a valid and reliable measure of student growth, aligned to the standards of the course for each eligible teaching assignment? </t>
  </si>
  <si>
    <t>2. What are the qualifications required for writing district-created pre-tests and which positions are authorized to do so?</t>
  </si>
  <si>
    <t>3. What is the process for reviewing and approving district created pre-tests prior to the tests being implemented?</t>
  </si>
  <si>
    <t>4. How did the district determine that each of the 3rd party assessments included in the local designation system was a valid and reliable measure aligned to the standards of the course for each eligible teaching assignment?   Note: Be sure to include answers for EACH 3rd party post-test being used for each respective category of teachers.</t>
  </si>
  <si>
    <t>5. Describe the process the district used to set expected growth targets.
(Select from drop-down)</t>
  </si>
  <si>
    <t>4. Describe the process the district used to set expected growth targets.
(Select from drop-down)</t>
  </si>
  <si>
    <t>3. Describe the process the district used to set expected growth targets.
(Select from drop-down)</t>
  </si>
  <si>
    <t>Options to Answer</t>
  </si>
  <si>
    <t>Cat 1</t>
  </si>
  <si>
    <t>Cat 2</t>
  </si>
  <si>
    <t>Cat 3</t>
  </si>
  <si>
    <t>Cat 4</t>
  </si>
  <si>
    <t>Cat 5</t>
  </si>
  <si>
    <t>Cat 6</t>
  </si>
  <si>
    <t>Cat 7</t>
  </si>
  <si>
    <t>Cat 8</t>
  </si>
  <si>
    <t>Cat 9</t>
  </si>
  <si>
    <t>Cat 10</t>
  </si>
  <si>
    <t>Multiple Assessments (District Created and STAAR)</t>
  </si>
  <si>
    <t>Multiple (District and STAAR Transition Tables)</t>
  </si>
  <si>
    <t>Multiple (3rd party, District, and STAAR Transition Tables)</t>
  </si>
  <si>
    <t>Options</t>
  </si>
  <si>
    <t>3rd Party,3rd Party,3rd Party</t>
  </si>
  <si>
    <t>3rd Party,District,3rd Party</t>
  </si>
  <si>
    <t>District,District,District</t>
  </si>
  <si>
    <t>District,District,3rd Party</t>
  </si>
  <si>
    <t>1st selection</t>
  </si>
  <si>
    <t>2nd Selection</t>
  </si>
  <si>
    <t>Pre-Test Conv 1</t>
  </si>
  <si>
    <t>Pre-Test Conv 2</t>
  </si>
  <si>
    <t>Growth Conv 1</t>
  </si>
  <si>
    <t>Growth Conv 2</t>
  </si>
  <si>
    <t>Post-Test Conv 1</t>
  </si>
  <si>
    <t>Post-Test Conv 2</t>
  </si>
  <si>
    <t>Option helper 1</t>
  </si>
  <si>
    <t>Option helper 2</t>
  </si>
  <si>
    <t>STAKEHOLDER ENGAGEMENT</t>
  </si>
  <si>
    <t>6. Who creates/approves the district's portfolio scoring rubric(s)?
(Select all that apply)</t>
  </si>
  <si>
    <t>Other Description</t>
  </si>
  <si>
    <t>Multiple Assessments (3rd party and District Created) Please list out all assessments below</t>
  </si>
  <si>
    <t>Multiple Assessments (3rd party and STAAR) Please list out all assessments below</t>
  </si>
  <si>
    <t>Multiple Assessments (3rd party, District Created, and STAAR) Please list out all assessments below</t>
  </si>
  <si>
    <t>Selection 1</t>
  </si>
  <si>
    <t>Selection 2</t>
  </si>
  <si>
    <t>Pre Combo 1</t>
  </si>
  <si>
    <t>Pre Combo 2</t>
  </si>
  <si>
    <t>Post combo 1</t>
  </si>
  <si>
    <t>Post Combo 2</t>
  </si>
  <si>
    <t>End of year STAAR result-Option 1</t>
  </si>
  <si>
    <t>Previous year STAAR result-Option 1</t>
  </si>
  <si>
    <t>STAAR Released-Option 1</t>
  </si>
  <si>
    <t>Circle-Option 1</t>
  </si>
  <si>
    <t>TX KEA-Option 1</t>
  </si>
  <si>
    <t>mClass-Option 1</t>
  </si>
  <si>
    <t>TPRI-Option 1</t>
  </si>
  <si>
    <t>Tejas Lee-Option 1</t>
  </si>
  <si>
    <t>iStation-Option 1</t>
  </si>
  <si>
    <t>iReady-Option 1</t>
  </si>
  <si>
    <t>Industry Certification Exams (ICEV)-Option 1</t>
  </si>
  <si>
    <t>NWEA MAP-Option 1</t>
  </si>
  <si>
    <t>Renaissance STAR-Option 1</t>
  </si>
  <si>
    <t>TELPAS-Option 1</t>
  </si>
  <si>
    <t>AP Exams-Option 1</t>
  </si>
  <si>
    <t>Precision Exams-Option 1</t>
  </si>
  <si>
    <t>District Created-Option 1</t>
  </si>
  <si>
    <t>Other (Please Name Below)-Option 1</t>
  </si>
  <si>
    <t>Multiple Assessments (3rd party and District Created) Please list out all assessments below-Option 1</t>
  </si>
  <si>
    <t>Multiple Assessments (3rd party and STAAR) Please list out all assessments below-Option 1</t>
  </si>
  <si>
    <t>Multiple Assessments (District Created and STAAR)-Option 1</t>
  </si>
  <si>
    <t>Multiple Assessments (3rd party, District Created, and STAAR) Please list out all assessments below-Option 1</t>
  </si>
  <si>
    <t>End of year STAAR result-Option 2</t>
  </si>
  <si>
    <t>Previous year STAAR result-Option 2</t>
  </si>
  <si>
    <t>STAAR Released-Option 2</t>
  </si>
  <si>
    <t>Circle-Option 2</t>
  </si>
  <si>
    <t>TX KEA-Option 2</t>
  </si>
  <si>
    <t>mClass-Option 2</t>
  </si>
  <si>
    <t>TPRI-Option 2</t>
  </si>
  <si>
    <t>Tejas Lee-Option 2</t>
  </si>
  <si>
    <t>iStation-Option 2</t>
  </si>
  <si>
    <t>iReady-Option 2</t>
  </si>
  <si>
    <t>Industry Certification Exams (ICEV)-Option 2</t>
  </si>
  <si>
    <t>NWEA MAP-Option 2</t>
  </si>
  <si>
    <t>Renaissance STAR-Option 2</t>
  </si>
  <si>
    <t>TELPAS-Option 2</t>
  </si>
  <si>
    <t>AP Exams-Option 2</t>
  </si>
  <si>
    <t>Precision Exams-Option 2</t>
  </si>
  <si>
    <t>District Created-Option 2</t>
  </si>
  <si>
    <t>Other (Please Name Below)-Option 2</t>
  </si>
  <si>
    <t>Multiple Assessments (3rd party and District Created) Please list out all assessments below-Option 2</t>
  </si>
  <si>
    <t>Multiple Assessments (3rd party and STAAR) Please list out all assessments below-Option 2</t>
  </si>
  <si>
    <t>Multiple Assessments (District Created and STAAR)-Option 2</t>
  </si>
  <si>
    <t>Multiple Assessments (3rd party, District Created, and STAAR) Please list out all assessments below-Option 2</t>
  </si>
  <si>
    <t>End of year STAAR result-Option 3</t>
  </si>
  <si>
    <t>Previous year STAAR result-Option 3</t>
  </si>
  <si>
    <t>STAAR Released-Option 3</t>
  </si>
  <si>
    <t>Circle-Option 3</t>
  </si>
  <si>
    <t>TX KEA-Option 3</t>
  </si>
  <si>
    <t>mClass-Option 3</t>
  </si>
  <si>
    <t>TPRI-Option 3</t>
  </si>
  <si>
    <t>Tejas Lee-Option 3</t>
  </si>
  <si>
    <t>iStation-Option 3</t>
  </si>
  <si>
    <t>iReady-Option 3</t>
  </si>
  <si>
    <t>Industry Certification Exams (ICEV)-Option 3</t>
  </si>
  <si>
    <t>NWEA MAP-Option 3</t>
  </si>
  <si>
    <t>Renaissance STAR-Option 3</t>
  </si>
  <si>
    <t>TELPAS-Option 3</t>
  </si>
  <si>
    <t>AP Exams-Option 3</t>
  </si>
  <si>
    <t>Precision Exams-Option 3</t>
  </si>
  <si>
    <t>District Created-Option 3</t>
  </si>
  <si>
    <t>Other (Please Name Below)-Option 3</t>
  </si>
  <si>
    <t>Multiple Assessments (3rd party and District Created) Please list out all assessments below-Option 3</t>
  </si>
  <si>
    <t>Multiple Assessments (3rd party and STAAR) Please list out all assessments below-Option 3</t>
  </si>
  <si>
    <t>Multiple Assessments (District Created and STAAR)-Option 3</t>
  </si>
  <si>
    <t>Multiple Assessments (3rd party, District Created, and STAAR) Please list out all assessments below-Option 3</t>
  </si>
  <si>
    <t>End of year STAAR result-Option 4</t>
  </si>
  <si>
    <t>Previous year STAAR result-Option 4</t>
  </si>
  <si>
    <t>STAAR Released-Option 4</t>
  </si>
  <si>
    <t>Circle-Option 4</t>
  </si>
  <si>
    <t>TX KEA-Option 4</t>
  </si>
  <si>
    <t>mClass-Option 4</t>
  </si>
  <si>
    <t>TPRI-Option 4</t>
  </si>
  <si>
    <t>Tejas Lee-Option 4</t>
  </si>
  <si>
    <t>iStation-Option 4</t>
  </si>
  <si>
    <t>iReady-Option 4</t>
  </si>
  <si>
    <t>Industry Certification Exams (ICEV)-Option 4</t>
  </si>
  <si>
    <t>NWEA MAP-Option 4</t>
  </si>
  <si>
    <t>Renaissance STAR-Option 4</t>
  </si>
  <si>
    <t>TELPAS-Option 4</t>
  </si>
  <si>
    <t>AP Exams-Option 4</t>
  </si>
  <si>
    <t>Precision Exams-Option 4</t>
  </si>
  <si>
    <t>District Created-Option 4</t>
  </si>
  <si>
    <t>Other (Please Name Below)-Option 4</t>
  </si>
  <si>
    <t>Multiple Assessments (3rd party and District Created) Please list out all assessments below-Option 4</t>
  </si>
  <si>
    <t>Multiple Assessments (3rd party and STAAR) Please list out all assessments below-Option 4</t>
  </si>
  <si>
    <t>Multiple Assessments (District Created and STAAR)-Option 4</t>
  </si>
  <si>
    <t>Multiple Assessments (3rd party, District Created, and STAAR) Please list out all assessments below-Option 4</t>
  </si>
  <si>
    <t>Count</t>
  </si>
  <si>
    <t>Option</t>
  </si>
  <si>
    <t>Assessment</t>
  </si>
  <si>
    <t>Multiple assessments please reference weighting tab</t>
  </si>
  <si>
    <t>Other assessment please reference weighting tab</t>
  </si>
  <si>
    <t>Group</t>
  </si>
  <si>
    <t>Cat 1 Pre</t>
  </si>
  <si>
    <t>Cat 2 Pre</t>
  </si>
  <si>
    <t>Cat 3 Pre</t>
  </si>
  <si>
    <t>Cat 4 Pre</t>
  </si>
  <si>
    <t>Cat 5 Pre</t>
  </si>
  <si>
    <t>Cat 6 Pre</t>
  </si>
  <si>
    <t>Cat 7 Pre</t>
  </si>
  <si>
    <t>Cat 8 Pre</t>
  </si>
  <si>
    <t>Cat 9 Pre</t>
  </si>
  <si>
    <t>Cat 10 Pre</t>
  </si>
  <si>
    <t>Cat 1 Post</t>
  </si>
  <si>
    <t>Cat 2 Post</t>
  </si>
  <si>
    <t>Cat 3 Post</t>
  </si>
  <si>
    <t>Cat 4 Post</t>
  </si>
  <si>
    <t>Cat 5 Post</t>
  </si>
  <si>
    <t>Cat 6 Post</t>
  </si>
  <si>
    <t>Cat 7 Post</t>
  </si>
  <si>
    <t>Cat 8 Post</t>
  </si>
  <si>
    <t>Cat 9 Post</t>
  </si>
  <si>
    <t>Cat 10 Post</t>
  </si>
  <si>
    <t>Include</t>
  </si>
  <si>
    <t>Cat 1 Pre 2</t>
  </si>
  <si>
    <t>Cat 2 Pre 2</t>
  </si>
  <si>
    <t>Cat 3 Pre 2</t>
  </si>
  <si>
    <t>Cat 4 Pre 2</t>
  </si>
  <si>
    <t>Cat 5 Pre 2</t>
  </si>
  <si>
    <t>Cat 6 Pre 2</t>
  </si>
  <si>
    <t>Cat 7 Pre 2</t>
  </si>
  <si>
    <t>Cat 8 Pre 2</t>
  </si>
  <si>
    <t>Cat 9 Pre 2</t>
  </si>
  <si>
    <t>Cat 10 Pre 2</t>
  </si>
  <si>
    <t>Cat 1 Post 2</t>
  </si>
  <si>
    <t>Cat 2 Post 2</t>
  </si>
  <si>
    <t>Cat 3 Post 2</t>
  </si>
  <si>
    <t>Cat 4 Post 2</t>
  </si>
  <si>
    <t>Cat 5 Post 2</t>
  </si>
  <si>
    <t>Cat 6 Post 2</t>
  </si>
  <si>
    <t>Cat 7 Post 2</t>
  </si>
  <si>
    <t>Cat 8 Post 2</t>
  </si>
  <si>
    <t>Cat 9 Post 2</t>
  </si>
  <si>
    <t>Cat 10 Post 2</t>
  </si>
  <si>
    <t>3. Has the district reviewed the TIA Statewide Performance Standards for Teacher Observation  and the TIA Statewide Performance Standards for Student Growth with teachers as an overall guide for how to determine designation levels?  (Select from drop-down)</t>
  </si>
  <si>
    <t xml:space="preserve">PRE-TEST-POST-TEST:
A 3rd party or district-created assessment that compares student performance at the beginning of the year to student performance at the end of year to measure growth. (e.g. STAAR Transition Tables, NWEA MAP, Renaissance STAR, iStation, TX KEA, AP exams, etc.) </t>
  </si>
  <si>
    <r>
      <t xml:space="preserve">2. How is skew in teacher observation trends identified at the </t>
    </r>
    <r>
      <rPr>
        <b/>
        <i/>
        <sz val="14"/>
        <color theme="0"/>
        <rFont val="Calibri"/>
        <family val="2"/>
        <scheme val="minor"/>
      </rPr>
      <t>campus</t>
    </r>
    <r>
      <rPr>
        <sz val="11"/>
        <color theme="0"/>
        <rFont val="Calibri"/>
        <family val="2"/>
        <scheme val="minor"/>
      </rPr>
      <t xml:space="preserve"> level?</t>
    </r>
  </si>
  <si>
    <r>
      <t xml:space="preserve">3. How is skew in teacher observation trends identified at the </t>
    </r>
    <r>
      <rPr>
        <b/>
        <i/>
        <sz val="14"/>
        <color theme="0"/>
        <rFont val="Calibri"/>
        <family val="2"/>
        <scheme val="minor"/>
      </rPr>
      <t>district</t>
    </r>
    <r>
      <rPr>
        <sz val="11"/>
        <color theme="0"/>
        <rFont val="Calibri"/>
        <family val="2"/>
        <scheme val="minor"/>
      </rPr>
      <t xml:space="preserve"> level? </t>
    </r>
  </si>
  <si>
    <r>
      <t xml:space="preserve">5. How does the district address the issue of appraisers not being calibrated in a) </t>
    </r>
    <r>
      <rPr>
        <b/>
        <i/>
        <sz val="14"/>
        <color theme="0"/>
        <rFont val="Calibri"/>
        <family val="2"/>
        <scheme val="minor"/>
      </rPr>
      <t>ratings</t>
    </r>
    <r>
      <rPr>
        <sz val="11"/>
        <color theme="0"/>
        <rFont val="Calibri"/>
        <family val="2"/>
        <scheme val="minor"/>
      </rPr>
      <t xml:space="preserve"> and b) </t>
    </r>
    <r>
      <rPr>
        <b/>
        <i/>
        <sz val="14"/>
        <color theme="0"/>
        <rFont val="Calibri"/>
        <family val="2"/>
        <scheme val="minor"/>
      </rPr>
      <t xml:space="preserve">aligned evidence for ratings </t>
    </r>
    <r>
      <rPr>
        <sz val="11"/>
        <color theme="0"/>
        <rFont val="Calibri"/>
        <family val="2"/>
        <scheme val="minor"/>
      </rPr>
      <t>over the course of the year?</t>
    </r>
  </si>
  <si>
    <r>
      <t xml:space="preserve">1. Give an example of the procedures and protocols the district uses to review district-wide trends in the </t>
    </r>
    <r>
      <rPr>
        <b/>
        <i/>
        <sz val="14"/>
        <color theme="0"/>
        <rFont val="Calibri"/>
        <family val="2"/>
        <scheme val="minor"/>
      </rPr>
      <t>correlation</t>
    </r>
    <r>
      <rPr>
        <sz val="11"/>
        <color theme="0"/>
        <rFont val="Calibri"/>
        <family val="2"/>
        <scheme val="minor"/>
      </rPr>
      <t xml:space="preserve"> of teacher observation data and student growth data at the </t>
    </r>
    <r>
      <rPr>
        <b/>
        <i/>
        <sz val="14"/>
        <color theme="0"/>
        <rFont val="Calibri"/>
        <family val="2"/>
        <scheme val="minor"/>
      </rPr>
      <t>campus level</t>
    </r>
    <r>
      <rPr>
        <sz val="11"/>
        <color theme="0"/>
        <rFont val="Calibri"/>
        <family val="2"/>
        <scheme val="minor"/>
      </rPr>
      <t xml:space="preserve"> and at the</t>
    </r>
    <r>
      <rPr>
        <b/>
        <i/>
        <sz val="14"/>
        <color theme="0"/>
        <rFont val="Calibri"/>
        <family val="2"/>
        <scheme val="minor"/>
      </rPr>
      <t xml:space="preserve"> district level</t>
    </r>
    <r>
      <rPr>
        <sz val="11"/>
        <color theme="0"/>
        <rFont val="Calibri"/>
        <family val="2"/>
        <scheme val="minor"/>
      </rPr>
      <t>. (If more than one campus in the district)</t>
    </r>
  </si>
  <si>
    <r>
      <t>3. How does the district a)</t>
    </r>
    <r>
      <rPr>
        <b/>
        <i/>
        <sz val="14"/>
        <color theme="0"/>
        <rFont val="Calibri"/>
        <family val="2"/>
        <scheme val="minor"/>
      </rPr>
      <t xml:space="preserve"> identify</t>
    </r>
    <r>
      <rPr>
        <sz val="11"/>
        <color theme="0"/>
        <rFont val="Calibri"/>
        <family val="2"/>
        <scheme val="minor"/>
      </rPr>
      <t xml:space="preserve"> and b) </t>
    </r>
    <r>
      <rPr>
        <b/>
        <i/>
        <sz val="14"/>
        <color theme="0"/>
        <rFont val="Calibri"/>
        <family val="2"/>
        <scheme val="minor"/>
      </rPr>
      <t>address</t>
    </r>
    <r>
      <rPr>
        <sz val="11"/>
        <color theme="0"/>
        <rFont val="Calibri"/>
        <family val="2"/>
        <scheme val="minor"/>
      </rPr>
      <t xml:space="preserve"> lack of correlation when comparing teacher observation data to student growth data? </t>
    </r>
  </si>
  <si>
    <r>
      <t xml:space="preserve">1. How did the district determine that </t>
    </r>
    <r>
      <rPr>
        <b/>
        <i/>
        <sz val="14"/>
        <color theme="0"/>
        <rFont val="Calibri"/>
        <family val="2"/>
        <scheme val="minor"/>
      </rPr>
      <t>each of the 3rd party assessments</t>
    </r>
    <r>
      <rPr>
        <sz val="11"/>
        <color theme="0"/>
        <rFont val="Calibri"/>
        <family val="2"/>
        <scheme val="minor"/>
      </rPr>
      <t xml:space="preserve"> included in the local designation system was a valid and reliable measure aligned to the standards of the course for each eligible teaching assignment? Note: Be sure to include answers for EACH 3rd party assessment being used for each respective category of teachers.</t>
    </r>
  </si>
  <si>
    <r>
      <t xml:space="preserve">3. How does the district calculate a teacher’s </t>
    </r>
    <r>
      <rPr>
        <b/>
        <i/>
        <sz val="14"/>
        <color theme="0"/>
        <rFont val="Calibri"/>
        <family val="2"/>
        <scheme val="minor"/>
      </rPr>
      <t>end of year student growth</t>
    </r>
    <r>
      <rPr>
        <sz val="11"/>
        <color theme="0"/>
        <rFont val="Calibri"/>
        <family val="2"/>
        <scheme val="minor"/>
      </rPr>
      <t xml:space="preserve"> using the 3rd party assessment test results?</t>
    </r>
  </si>
  <si>
    <r>
      <t xml:space="preserve">5. How does the district calculate a teacher’s </t>
    </r>
    <r>
      <rPr>
        <b/>
        <i/>
        <sz val="14"/>
        <color theme="0"/>
        <rFont val="Calibri"/>
        <family val="2"/>
        <scheme val="minor"/>
      </rPr>
      <t>end of year student growth</t>
    </r>
    <r>
      <rPr>
        <sz val="11"/>
        <color theme="0"/>
        <rFont val="Calibri"/>
        <family val="2"/>
        <scheme val="minor"/>
      </rPr>
      <t xml:space="preserve"> using the district created pre-test/post-test results?</t>
    </r>
  </si>
  <si>
    <r>
      <t xml:space="preserve">6. How does the district calculate a teacher’s </t>
    </r>
    <r>
      <rPr>
        <b/>
        <i/>
        <sz val="14"/>
        <color theme="0"/>
        <rFont val="Calibri"/>
        <family val="2"/>
        <scheme val="minor"/>
      </rPr>
      <t>end of year student growth</t>
    </r>
    <r>
      <rPr>
        <sz val="11"/>
        <color theme="0"/>
        <rFont val="Calibri"/>
        <family val="2"/>
        <scheme val="minor"/>
      </rPr>
      <t xml:space="preserve"> using the 3rd party post-test results?</t>
    </r>
  </si>
  <si>
    <r>
      <t xml:space="preserve">10. What are the district requirements for </t>
    </r>
    <r>
      <rPr>
        <b/>
        <i/>
        <sz val="12"/>
        <color theme="0"/>
        <rFont val="Calibri"/>
        <family val="2"/>
        <scheme val="minor"/>
      </rPr>
      <t>determining end of year student growth</t>
    </r>
    <r>
      <rPr>
        <sz val="11"/>
        <color theme="0"/>
        <rFont val="Calibri"/>
        <family val="2"/>
        <scheme val="minor"/>
      </rPr>
      <t xml:space="preserve"> using the body of evidence and the Targeted Skill Profile?</t>
    </r>
  </si>
  <si>
    <r>
      <t>8. How does the district determine individual student growth targets at the</t>
    </r>
    <r>
      <rPr>
        <b/>
        <i/>
        <sz val="14"/>
        <color theme="0"/>
        <rFont val="Calibri"/>
        <family val="2"/>
        <scheme val="minor"/>
      </rPr>
      <t xml:space="preserve"> </t>
    </r>
    <r>
      <rPr>
        <b/>
        <i/>
        <sz val="12"/>
        <color theme="0"/>
        <rFont val="Calibri"/>
        <family val="2"/>
        <scheme val="minor"/>
      </rPr>
      <t>beginning of the year</t>
    </r>
    <r>
      <rPr>
        <sz val="11"/>
        <color theme="0"/>
        <rFont val="Calibri"/>
        <family val="2"/>
        <scheme val="minor"/>
      </rPr>
      <t xml:space="preserve"> using portfolios?</t>
    </r>
  </si>
  <si>
    <r>
      <t xml:space="preserve">9. What are the district-wide requirements for calculating teachers’ </t>
    </r>
    <r>
      <rPr>
        <b/>
        <i/>
        <sz val="12"/>
        <color theme="0"/>
        <rFont val="Calibri"/>
        <family val="2"/>
        <scheme val="minor"/>
      </rPr>
      <t>end of year</t>
    </r>
    <r>
      <rPr>
        <sz val="11"/>
        <color theme="0"/>
        <rFont val="Calibri"/>
        <family val="2"/>
        <scheme val="minor"/>
      </rPr>
      <t xml:space="preserve"> student growth based on portfolios?</t>
    </r>
  </si>
  <si>
    <r>
      <t xml:space="preserve">Please provide details around how the district plans to spend  allotment funds </t>
    </r>
    <r>
      <rPr>
        <b/>
        <i/>
        <sz val="12"/>
        <color theme="0"/>
        <rFont val="Calibri"/>
        <family val="2"/>
        <scheme val="minor"/>
      </rPr>
      <t>going to non-designated teachers</t>
    </r>
    <r>
      <rPr>
        <sz val="11"/>
        <color theme="0"/>
        <rFont val="Calibri"/>
        <family val="2"/>
        <scheme val="minor"/>
      </rPr>
      <t xml:space="preserve"> on the campus. Include eligible roles, how eligibility will be determined, and any other details.</t>
    </r>
  </si>
  <si>
    <r>
      <t xml:space="preserve">1. What is the district’s plan for adjusting/changing the distribution of TIA funds when an eligible teacher moves to/from a campus within the district or to/from the district </t>
    </r>
    <r>
      <rPr>
        <b/>
        <i/>
        <sz val="12"/>
        <color theme="0"/>
        <rFont val="Calibri"/>
        <family val="2"/>
        <scheme val="minor"/>
      </rPr>
      <t>prior</t>
    </r>
    <r>
      <rPr>
        <sz val="11"/>
        <color theme="0"/>
        <rFont val="Calibri"/>
        <family val="2"/>
        <scheme val="minor"/>
      </rPr>
      <t xml:space="preserve"> to Class Roster Winter Submission?</t>
    </r>
  </si>
  <si>
    <r>
      <t xml:space="preserve">2. What is the district’s plan for adjusting/changing the distribution of funds if an eligible teacher leaves a campus/the district </t>
    </r>
    <r>
      <rPr>
        <b/>
        <i/>
        <sz val="12"/>
        <color theme="0"/>
        <rFont val="Calibri"/>
        <family val="2"/>
        <scheme val="minor"/>
      </rPr>
      <t>after</t>
    </r>
    <r>
      <rPr>
        <sz val="11"/>
        <color theme="0"/>
        <rFont val="Calibri"/>
        <family val="2"/>
        <scheme val="minor"/>
      </rPr>
      <t xml:space="preserve"> Class Roster Winter Submission?</t>
    </r>
  </si>
  <si>
    <t xml:space="preserve">Step 5       </t>
  </si>
  <si>
    <t xml:space="preserve">Weighting Tab Instructions : 
In the box provided for each “Eligible Teacher Category” include all teaching assignments that use the same student growth measure and the same teacher observation rubric at the same weight. Note: when using a pre-test/post-test, this means including only teaching assignments THAT USE THE SAME ASSESSMENT AT THE SAME WEIGHT in each respective Eligible Teaching Category. </t>
  </si>
  <si>
    <t>2. What protocols/training does the district provide to teachers to ensure the validity and reliability of the portfolio system?</t>
  </si>
  <si>
    <t>3. What protocols/training does the district provide to teachers to ensure the security of the portfolios?</t>
  </si>
  <si>
    <t>1. What protocols/training does the district provide to teachers to ensure valid administration and security of the district-created assessment?</t>
  </si>
  <si>
    <t>1. What protocols/training does the district provide to teachers to ensure valid administration and security of the district created pre-test(s)?</t>
  </si>
  <si>
    <t>6. What process, aligned to VAM models run by 3rd party statisticians, does the district use to calculate VAM?</t>
  </si>
  <si>
    <t>3. What protocols and training does the district provide annually to ensure valid administration of all assignments, projects, tasks, and assessments being used as part of the SLO?</t>
  </si>
  <si>
    <r>
      <t xml:space="preserve">3. If a staff member eligible for TIA funds departs prior to the payout date, will the district forward the funds to the departing teacher? (Select Yes/No) </t>
    </r>
    <r>
      <rPr>
        <b/>
        <i/>
        <u/>
        <sz val="11"/>
        <color theme="0"/>
        <rFont val="Calibri"/>
        <family val="2"/>
        <scheme val="minor"/>
      </rPr>
      <t>Note, districts must still meet the requirements related to 90% going to teacher compensation at the campus where it was generated.</t>
    </r>
  </si>
  <si>
    <t>1. How will the district ensure that all teachers understand the requirements for teachers in eligible teaching assignments to earn a designation?</t>
  </si>
  <si>
    <t xml:space="preserve">PORTFOLIOS:
A collection of completed artifacts that demonstrates student proficiency using a skill progression rubric </t>
  </si>
  <si>
    <t xml:space="preserve">1. What procedures does the district have in place, at least annually, to ensure appraisers are normed on using the rubric with fidelity and remain calibrated in scoring across appraisers, content areas, grade levels, and campuses throughout the year?
(Note: this could take place by calibrating during in person observations, video lessons, or both.) </t>
  </si>
  <si>
    <t>1. What procedures does the district have in place, at least annually, to ensure appraisers are normed on using the rubric with fidelity and remain calibrated in scoring across appraisers, content areas, grade levels, and campuses throughout the year?
(Note: this could take place by calibrating during in person observations, video lessons, or both.)</t>
  </si>
  <si>
    <r>
      <t xml:space="preserve">9. What are the district requirements for </t>
    </r>
    <r>
      <rPr>
        <b/>
        <i/>
        <sz val="12"/>
        <color theme="0"/>
        <rFont val="Calibri"/>
        <family val="2"/>
        <scheme val="minor"/>
      </rPr>
      <t>setting expected growth targets</t>
    </r>
    <r>
      <rPr>
        <b/>
        <i/>
        <sz val="11"/>
        <color theme="0"/>
        <rFont val="Calibri"/>
        <family val="2"/>
        <scheme val="minor"/>
      </rPr>
      <t xml:space="preserve"> </t>
    </r>
    <r>
      <rPr>
        <sz val="11"/>
        <color theme="0"/>
        <rFont val="Calibri"/>
        <family val="2"/>
        <scheme val="minor"/>
      </rPr>
      <t>at the beginning of year after placing students on the Initial Skill Profile?</t>
    </r>
  </si>
  <si>
    <t>1. What is the district’s rationale for using portfolios in their teacher designation system?</t>
  </si>
  <si>
    <t>3. How were teachers and other stakeholders both a) involved in the development of the plan to distribute TIA funds and b) informed about the final version of the spending plan?</t>
  </si>
  <si>
    <r>
      <t>Please provide details around how specifically the district plans to spend the percentage of funds</t>
    </r>
    <r>
      <rPr>
        <b/>
        <i/>
        <sz val="12"/>
        <color theme="0"/>
        <rFont val="Calibri"/>
        <family val="2"/>
        <scheme val="minor"/>
      </rPr>
      <t xml:space="preserve"> reserved at the district-level </t>
    </r>
    <r>
      <rPr>
        <sz val="11"/>
        <color theme="0"/>
        <rFont val="Calibri"/>
        <family val="2"/>
        <scheme val="minor"/>
      </rPr>
      <t>to support the local designation system. Include whether you plan to spend any on professional development.</t>
    </r>
  </si>
  <si>
    <t>1. By including any of the following areas of district support, the district acknowledges that all departments/personnel are aware of the district’s participation in TIA and the timeline, if approved. The district also acknowledges that all departments/personnel understand what will be required from their respective department. If including a department, please give an example of the support provided by that department.</t>
  </si>
  <si>
    <t>5. The district understands that no teachers in eligible teaching assignments can be on an appraisal waiver during the 2023-2024 school year and agrees to comply with this requirement. (Select Yes/No)</t>
  </si>
  <si>
    <t>Please explain your plan</t>
  </si>
  <si>
    <t xml:space="preserve">Number of times per year (Teachers on a Probationary Contract) </t>
  </si>
  <si>
    <t xml:space="preserve">Number of times per year (Teachers on a Non-Probationary Contract) </t>
  </si>
  <si>
    <t>6. Who/what personnel will track designated teacher and National Board Certified Teacher placement/movement and eligibility for generating the annual allotment?</t>
  </si>
  <si>
    <t>4. What are the district requirements for determining 
a) which artifacts will be included in the portfolio and 
b) the design of a standards aligned portfolio scoring rubric?
c) how many skill proficiency levels will be each portfolio rubric contain?</t>
  </si>
  <si>
    <t>1. Pre-Test</t>
  </si>
  <si>
    <t>1. Growth Target</t>
  </si>
  <si>
    <t>1. Post Test</t>
  </si>
  <si>
    <t>1. Growth Target Other</t>
  </si>
  <si>
    <t>1. Pre Test Other</t>
  </si>
  <si>
    <t>1. Post Test Other</t>
  </si>
  <si>
    <t>2. Pre-Test</t>
  </si>
  <si>
    <t>2. Growth Target</t>
  </si>
  <si>
    <t>2. Post Test</t>
  </si>
  <si>
    <t>2. Pre Test Other</t>
  </si>
  <si>
    <t>2. Growth Target Other</t>
  </si>
  <si>
    <t>2. Post Test Other</t>
  </si>
  <si>
    <t>3. Pre-Test</t>
  </si>
  <si>
    <t>3. Growth Target</t>
  </si>
  <si>
    <t>3. Post Test</t>
  </si>
  <si>
    <t>3. Pre Test Other</t>
  </si>
  <si>
    <t>3. Growth Target Other</t>
  </si>
  <si>
    <t>3. Post Test Other</t>
  </si>
  <si>
    <t>4. Pre-Test</t>
  </si>
  <si>
    <t>4. Growth Target</t>
  </si>
  <si>
    <t>4. Post Test</t>
  </si>
  <si>
    <t>4. Pre Test Other</t>
  </si>
  <si>
    <t>4. Growth Target Other</t>
  </si>
  <si>
    <t>4. Post Test Other</t>
  </si>
  <si>
    <t>5. Pre-Test</t>
  </si>
  <si>
    <t>5. Growth Target</t>
  </si>
  <si>
    <t>5. Post Test</t>
  </si>
  <si>
    <t>5. Pre Test Other</t>
  </si>
  <si>
    <t>5. Growth Target Other</t>
  </si>
  <si>
    <t>5. Post Test Other</t>
  </si>
  <si>
    <t>6. Pre-Test</t>
  </si>
  <si>
    <t>6. Growth Target</t>
  </si>
  <si>
    <t>6. Post Test</t>
  </si>
  <si>
    <t>6. Pre Test Other</t>
  </si>
  <si>
    <t>6. Growth Target Other</t>
  </si>
  <si>
    <t>6. Post Test Other</t>
  </si>
  <si>
    <t>7. Pre-Test</t>
  </si>
  <si>
    <t>7. Growth Target</t>
  </si>
  <si>
    <t>7. Post Test</t>
  </si>
  <si>
    <t>7. Pre Test Other</t>
  </si>
  <si>
    <t>7. Growth Target Other</t>
  </si>
  <si>
    <t>7. Post Test Other</t>
  </si>
  <si>
    <t>8. Pre-Test</t>
  </si>
  <si>
    <t>8. Growth Target</t>
  </si>
  <si>
    <t>8. Post Test</t>
  </si>
  <si>
    <t>8. Pre Test Other</t>
  </si>
  <si>
    <t>8. Growth Target Other</t>
  </si>
  <si>
    <t>8. Post Test Other</t>
  </si>
  <si>
    <t>9. Pre-Test</t>
  </si>
  <si>
    <t>9. Growth Target</t>
  </si>
  <si>
    <t>9. Post Test</t>
  </si>
  <si>
    <t>9. Pre Test Other</t>
  </si>
  <si>
    <t>9. Growth Target Other</t>
  </si>
  <si>
    <t>9. Post Test Other</t>
  </si>
  <si>
    <t>10. Pre-Test</t>
  </si>
  <si>
    <t>10. Growth Target</t>
  </si>
  <si>
    <t>10. Post Test</t>
  </si>
  <si>
    <t>10. Pre Test Other</t>
  </si>
  <si>
    <t>10. Growth Target Other</t>
  </si>
  <si>
    <t>10. Post Test Other</t>
  </si>
  <si>
    <t>ESC REGION-GEOGRAPHIC (select from drop down):</t>
  </si>
  <si>
    <t xml:space="preserve">3. How is skew in teacher observation trends identified at the district level? </t>
  </si>
  <si>
    <t>5. How does the district address the issue of appraisers not being calibrated in a) ratings and b) aligned evidence for ratings over the course of the year?</t>
  </si>
  <si>
    <t>1. Give an example of the procedures and protocols the district uses to review district-wide trends in the correlation of teacher observation data and student growth data at the campus level and at the district level. (If more than one campus in the district)</t>
  </si>
  <si>
    <t xml:space="preserve">3. How does the district a) identify and b) address lack of correlation when comparing teacher observation data to student growth data? </t>
  </si>
  <si>
    <t>9. What are the district requirements for setting expected growth targets at the beginning of year after placing students on the Initial Skill Profile?</t>
  </si>
  <si>
    <t>10. What are the district requirements for determining end of year student growth using the body of evidence and the Targeted Skill Profile?</t>
  </si>
  <si>
    <t>8. How does the district determine individual student growth targets at the beginning of the year using portfolios?</t>
  </si>
  <si>
    <t>9. What are the district-wide requirements for calculating teachers’ end of year student growth based on portfolios?</t>
  </si>
  <si>
    <t>1. How did the district determine that each of the 3rd party assessments included in the local designation system was a valid and reliable measure aligned to the standards of the course for each eligible teaching assignment? Note: Be sure to include answers for EACH 3rd party assessment being used for each respective category of teachers.</t>
  </si>
  <si>
    <t>3. How does the district calculate a teacher’s end of year student growth using the 3rd party assessment test results?</t>
  </si>
  <si>
    <t>4. How does the district calculate a teacher’s end of year student growth using the 3rd party assessment test results?</t>
  </si>
  <si>
    <t>5. How does the district calculate a teacher’s end of year student growth using the district created pre-test/post-test results?</t>
  </si>
  <si>
    <t>6. How does the district calculate a teacher’s end of year student growth using the 3rd party post-test results?</t>
  </si>
  <si>
    <t>Stakeholder Engagement</t>
  </si>
  <si>
    <t>1. What is the district’s plan for adjusting/changing the distribution of TIA funds when an eligible teacher moves to/from a campus within the district or to/from the district prior to Class Roster Winter Submission?</t>
  </si>
  <si>
    <t>2. What is the district’s plan for adjusting/changing the distribution of funds if an eligible teacher leaves a campus/the district after Class Roster Winter Submission?</t>
  </si>
  <si>
    <t>3. If a staff member eligible for TIA funds departs prior to the payout date, will the district forward the funds to the departing teacher? (Select Yes/No) Note, districts must still meet the requirements related to 90% going to teacher compensation at the campus where it was generated.</t>
  </si>
  <si>
    <t>Dstrict Support</t>
  </si>
  <si>
    <t>VAM Overall</t>
  </si>
  <si>
    <t>PTPT Overall</t>
  </si>
  <si>
    <t>Please Name</t>
  </si>
  <si>
    <r>
      <t xml:space="preserve">4. How does the district calculate a teacher’s </t>
    </r>
    <r>
      <rPr>
        <b/>
        <i/>
        <sz val="14"/>
        <color theme="0"/>
        <rFont val="Calibri"/>
        <family val="2"/>
        <scheme val="minor"/>
      </rPr>
      <t>end of year student growth</t>
    </r>
    <r>
      <rPr>
        <sz val="11"/>
        <color theme="0"/>
        <rFont val="Calibri"/>
        <family val="2"/>
        <scheme val="minor"/>
      </rPr>
      <t xml:space="preserve"> using the 3rd party assessment test results?</t>
    </r>
  </si>
  <si>
    <t>4. What are the district requirements for determining 
a) which artifacts will be included in the portfolio and 
b) the design of a standards aligned portfolio scoring rubric?
c) how many skill proficiency levels will each portfolio rubric contain?</t>
  </si>
  <si>
    <t>Any optional component</t>
  </si>
  <si>
    <t>03060300</t>
  </si>
  <si>
    <t>Specialized Topics in Science (First Time Taken)</t>
  </si>
  <si>
    <t>03060310</t>
  </si>
  <si>
    <t>Specialized Topics in Science (SecondTime Taken)</t>
  </si>
  <si>
    <t>03060320</t>
  </si>
  <si>
    <t>Specialized Topics in Science (Third Time Taken)</t>
  </si>
  <si>
    <t>03380031</t>
  </si>
  <si>
    <t>Social Studies Advanced Studies (Third Time Taken)</t>
  </si>
  <si>
    <t>03380041</t>
  </si>
  <si>
    <t>Social Studies Advanced Studies (Fourth Time Taken)</t>
  </si>
  <si>
    <t>03380083</t>
  </si>
  <si>
    <t>Personal  Financial Literacy and Economics</t>
  </si>
  <si>
    <t>03820300</t>
  </si>
  <si>
    <t>Health II</t>
  </si>
  <si>
    <t>03820400</t>
  </si>
  <si>
    <t>Your Health in the Real World</t>
  </si>
  <si>
    <t>PES00051</t>
  </si>
  <si>
    <t>Lifetime Fitness and Wellness Pursuits</t>
  </si>
  <si>
    <t>PES00056</t>
  </si>
  <si>
    <t>Skill-Based Lifetime Activities</t>
  </si>
  <si>
    <t>13014520</t>
  </si>
  <si>
    <t>Practicum  in Early Learning (First Time Taken)</t>
  </si>
  <si>
    <t>13014525</t>
  </si>
  <si>
    <t>Practicum  in Early Learning/Extended Practicum in Early Learning (First Time Taken)</t>
  </si>
  <si>
    <t>13014530</t>
  </si>
  <si>
    <t>Practicum  in Early Learning (Second Time Taken)</t>
  </si>
  <si>
    <t>13014535</t>
  </si>
  <si>
    <t>Practicum  in Early Learning/Extended Practicum in Early Learning (Second Time Taken)</t>
  </si>
  <si>
    <t>13020962</t>
  </si>
  <si>
    <t>Healthcare  Administration and Management</t>
  </si>
  <si>
    <t>13020964</t>
  </si>
  <si>
    <t>Medical  Billing and Coding</t>
  </si>
  <si>
    <t>13021015</t>
  </si>
  <si>
    <t>Medical  Assistant</t>
  </si>
  <si>
    <t>13021030</t>
  </si>
  <si>
    <t>Pharmacy  II</t>
  </si>
  <si>
    <t>13021120</t>
  </si>
  <si>
    <t>Respiratory  Therapy I</t>
  </si>
  <si>
    <t>13021225</t>
  </si>
  <si>
    <t>Leadership  and Management in Nursing</t>
  </si>
  <si>
    <t>N1302131</t>
  </si>
  <si>
    <t>Imaging  Technology II</t>
  </si>
  <si>
    <t>N1302134</t>
  </si>
  <si>
    <t>Physical  Therapy II</t>
  </si>
  <si>
    <t>N1302130</t>
  </si>
  <si>
    <t>Dental  Equipment and Procedures</t>
  </si>
  <si>
    <t>N1302132</t>
  </si>
  <si>
    <t>Occupational  Therapy I</t>
  </si>
  <si>
    <t>N1302133</t>
  </si>
  <si>
    <t>Occupational  Therapy II</t>
  </si>
  <si>
    <t>N1300273</t>
  </si>
  <si>
    <t>Beekeeping  and Honey Processing</t>
  </si>
  <si>
    <t>N1302815</t>
  </si>
  <si>
    <t>IT  Troubleshooting</t>
  </si>
  <si>
    <t>N1303901</t>
  </si>
  <si>
    <t>Advanced  Instrument and Electrical</t>
  </si>
  <si>
    <t>N1303910</t>
  </si>
  <si>
    <t>Practicum  in Energy</t>
  </si>
  <si>
    <t>325-481-4026</t>
  </si>
  <si>
    <t>robin.graves@esc15.net</t>
  </si>
  <si>
    <t>If the district realizes that appraisers are not calibrated, the following will actions will be implemented:
a) For rating calibration issues, the district will identify the appraiser(s) who are not calibrated and district staff will offer additional training and opportunities for practice rating specific dimensions through NIET videos or in-person calibration practices.
b) For aligned evidence for rating calibration issues, the district will identify the appraiser(s) who need to work on aligning evidence for ratings and will offer additional T-TESS training opportunities and practice scripting and categorizing evidence either with district staff or with ESC T-TESS trainers.</t>
  </si>
  <si>
    <t>Resources for teachers will be shared through staff meetings, emails, and district professional development.  Teachers will have the opportunity to meet with campus leaders during their T-TESS cycle (BOY, MOY, EOY meetings) to discuss progress toward goals.  Instructional coaching and feedback will occur following any classroom visit, formal or informal, scored or unscored.  Training on the T-TESS rubric will be held for all staff in August 2023.  Regular data review on classroom assessments will be held during high quality professional learning community meetings.  Training on pre-test/post-test protocols will be held in August 2023 and in early April 2024.  Campus leaders will work with district leaders to ensure that appropriate staff development is provided for teachers based on observation and student data trends.  The TIA team will meet once a semester to review data, to evaluate teacher progress, and to address any questions that have arisen.</t>
  </si>
  <si>
    <t xml:space="preserve">Results of the Texas Tech survey will be reviewed by the TIA team and will be used to make any needed adjustment to the ongoing local designation system supports and procedures.  Professional development and training will be offered based on the need expressed in the survey results.  </t>
  </si>
  <si>
    <t>The Texas Tech survey results will be shared with district staff during professional development in August 2023.  Campus and district leaders will share any actions that will be taken as a result of the teacher buy-in surveys data.  The school board will be provided with regular TIA updates on the monthly agenda.</t>
  </si>
  <si>
    <t xml:space="preserve">The first year the district receives notice of designated teachers, the district will pay a one-time stipend by August 31, 2025.  In subsequent years, teachers will receive a one-time stipend in their May paycheck.  All funds will be expended by August 31st annually. </t>
  </si>
  <si>
    <t>TIA funds reserved for compensation will go to the teachers on the campus where the designated teachers are assigned.  If the designated teacher leaves before the Winter Roster Submission, the district understands that an allotment will not be generated, and, therefore, no compensation will be given to the teacher.  The district will pay out funds to designated teachers based on the TIA funds received.</t>
  </si>
  <si>
    <t xml:space="preserve">1) If a designated teacher retires/resigns after the Winter Roster Submission and effective after the end of the school year, the teacher will receive their allotment as outlined in the spending plan.
2) If the designated teacher retires/resigns after the Winter Roster Submission and effective before the end of the school year, the designated teacher will not receive their stipend.  
3) If a designated teacher resigns/retires after the Winter Roster Submission and effective after the last day to resign in the summer, then the designated teacher will not receive the stipend.
4) If a designated teacher leaves the district after the Winter Roster Submission due to termination, the teacher will not receive their stipend. </t>
  </si>
  <si>
    <t xml:space="preserve">The district and campus leadership will work together to make decisions regarding teacher designations based on the teacher observation and student growth data.  The cut points selected align to the TIA Statewide Performance Standards.  The district and campus leadership will review data prior to the submission for accuracy.  Once this has been completed, teachers will be informed of their designation recommendation.   </t>
  </si>
  <si>
    <r>
      <t xml:space="preserve">On this tab you will select all of the Service Descriptions that apply to each of the teaching categories you listed on the weighting tab and assign the corresponding category number to each applicable Service Description.
In the table below is a list of all service IDs available statewide. Select all of the Service Descriptions that apply to each of the teaching categories you listed on the weighting tab and assign the corresponding eligible teacher category number (column H) to each applicable Service Description. </t>
    </r>
    <r>
      <rPr>
        <b/>
        <u/>
        <sz val="11"/>
        <color theme="1"/>
        <rFont val="Calibri"/>
        <family val="2"/>
        <scheme val="minor"/>
      </rPr>
      <t>Any Service Description not assigned an eligible teacher category will be considered "not eligible" to earn a designation. Please include all service ids of current eligible teachers as well as any eligible teaching assignments the district plans to add for 2023-2024.</t>
    </r>
  </si>
  <si>
    <t>PROMISE COMMUNITY SCHOOL (101853)</t>
  </si>
  <si>
    <t>ETOILE ISD (174910)</t>
  </si>
  <si>
    <t>CUMBY ISD (112905)</t>
  </si>
  <si>
    <t>PROMESA PUBLIC SCHOOLS (227824)</t>
  </si>
  <si>
    <t>FLOWER ISD (000001)</t>
  </si>
  <si>
    <t>000001</t>
  </si>
  <si>
    <t>SUNRAY ISD (171902)</t>
  </si>
  <si>
    <t>FLOYDADA ISD (077901)</t>
  </si>
  <si>
    <t>IRAAN-SHEFFIELD ISD (186903)</t>
  </si>
  <si>
    <t/>
  </si>
  <si>
    <t>TIA Rural Cohort</t>
  </si>
  <si>
    <t>The TIA Rural Cohort provided yearlong support in the development of our TIA local designation plan through technical assistance, trainings, and resources.  The district used reources and knowledge gained to develop our plan with local stakeholders.</t>
  </si>
  <si>
    <t>Pam Seipp</t>
  </si>
  <si>
    <t>Interim Superintendent</t>
  </si>
  <si>
    <t>N/A</t>
  </si>
  <si>
    <t>pseipp@doss.txed.net</t>
  </si>
  <si>
    <t>Elise Studer</t>
  </si>
  <si>
    <t>Administrative Assistant</t>
  </si>
  <si>
    <t>830-669-2411</t>
  </si>
  <si>
    <t>estuder@doss.txed.net</t>
  </si>
  <si>
    <t xml:space="preserve">Recruiting and retaining high quality teachers has been a difficult task and one that our small rural district feels is the most vital part of student success.  Having ongoing relationships with effective teachers helps the teachers know students at a deeper level, which ultimately helps identify and resolve issues in learning.  Over the past several years, we have had very few applicants and with most having no or limited experience.  Our hope is that this program will allow us to draw quality candidates and encourage those currently teaching to stay and grow in the profession.  As a one campus district where teachers have multi-grades in a classroom, we have recently been unsuccessful in filling positions.  TIA will help us identify and support effective teachers for those positions which will in turn support a more consistent educational experience for our students. Our district understands the value of recognizing and supporting high quality educators.  The systems within TIA align with educational best practices and the goals for HB 3 set by our school board as well as the TEA accountability system.  The district has a goal of having a TIA system approved so that data can be submitted, and teachers recognized.  With this recognition, the district hopes to be able to recruit certified, qualified teachers for any open teaching positions and to retain the quality teachers currently in place. Our first goal is to recruit and retain exemplary employees who are committed to student success and professional growth.  This aligns with our mission to educate all students and to expect high levels of academic performance.  TIA supports this explicitly.  </t>
  </si>
  <si>
    <t>The District will partners with our local service center and a similar size/culture school to do joint walkthroughs.  We score and collect evidence for the lessons observed together. Then notes are compared to see if we are calibrated on scores and the evidence collected.  *Note:  This "scoring and evidence" process is used for calibration purposes only and does not count as part of the teacher's official scores.</t>
  </si>
  <si>
    <t xml:space="preserve">To determine the root cause of a lack of correlation when comparing teacher observation data to student growth data, the district will look at district level lack of correlation by content area, grade level, and appraiser.  District leaders will analyze instructional capacity of teachers, appraiser calibration data, and review the validity of student data.  If lack of correlation is due to appraiser calibration, the district will address calibration with the identified appraiser(s) including additional training with ESC T-TESS trainers.  Additional observation practices will be offered with district staff to recalibrate to the T-TESS rubric through NIET calibration videos.  If lack of correlation is due to teacher instructional practices, the district administrator will monitor instructional practices at the grade level where the deficit exists.  The district administrator will monitor observation data and will identify professional development needed for improvement.  The district will offer coaching models to provide teachers with support.  The district administrator will hold conferences with identified teachers to provide specific coaching feedback and conduct classroom visits.  If the lack of correlation is due to invalid student growth measures, the district will review procedures related to administering the student growth measure.  If the issue is related to a 3rd party vendor, the district will work with vendor to discuss any discrepancies.  </t>
  </si>
  <si>
    <t>Doss CCSD is a very small rural school district.  During the application year, the District had two teachers, two aides, one office assistant, and a part time Interim Superintendent. The District was committed to establishing a TIA Planning committee that was made of diverse representation from stakeholders at all levels and serving in a variety of roles.  To ensure representation on the committee was equitable, the District included all employees, instructional and otherwise.  The District also included the District Improvement Committee (DIC) which includes not only all staff, but parents/guardians, business members, and community members.  The District Administrator serves as the Interim Superintendent, Principal, Human Resource Officer, and Business Manager, and was involved in the TIA planning meeting..</t>
  </si>
  <si>
    <r>
      <rPr>
        <b/>
        <sz val="11"/>
        <color theme="1"/>
        <rFont val="Calibri"/>
        <family val="2"/>
        <scheme val="minor"/>
      </rPr>
      <t xml:space="preserve">a. </t>
    </r>
    <r>
      <rPr>
        <sz val="11"/>
        <color theme="1"/>
        <rFont val="Calibri"/>
        <family val="2"/>
        <scheme val="minor"/>
      </rPr>
      <t xml:space="preserve">As mentioned in question 2 above, ongoing feedback was gathered, and specific feedback related to the distribution of TIA funds, inclusion of the support staff, and pre-and post-tests assisted in strengthening our local designation system.  One example of stakeholder feedback that was shared and assisted with the strengthening of our implementation was the idea to include only reading teacher at the Kinder through 2nd level and three core subjects at the 3rd through 8th grade level, with the desire to add the fourth core subject in succeeding years. Additionally, stakeholder feedback identified the desire for awardees to receive the incentive compensation on one ump sum rather than being paid out over the year.
</t>
    </r>
    <r>
      <rPr>
        <b/>
        <sz val="11"/>
        <color theme="1"/>
        <rFont val="Calibri"/>
        <family val="2"/>
        <scheme val="minor"/>
      </rPr>
      <t>b.</t>
    </r>
    <r>
      <rPr>
        <sz val="11"/>
        <color theme="1"/>
        <rFont val="Calibri"/>
        <family val="2"/>
        <scheme val="minor"/>
      </rPr>
      <t xml:space="preserve"> The District Leadership Team (District Employees) meets monthly and TIA information, discussion, and planning was regularly included on the agenda.  The District Improvement Council (DIC) meets quarterly and the same agenda items were included at these meetings.  Information from each of these meetings was provided in reports to Board of Trustees, who expect to approve the final spending plan presented in this application, once accepted by the Agency. 
</t>
    </r>
  </si>
  <si>
    <t xml:space="preserve">Once the TIA system application has been submitted in April, an informational training meeting will be held for all employees at the end of May 2023 to review requirements needed for eligible teaching assignments to earn a designation.  During professional development in August 2023, after system approval, all employees will receive comprehensive training on the components of the TIA plan, the process the district will use to designate teachers, district requirements to earn a designation, how to seek additional support, relevant professional development, and other resources. </t>
  </si>
  <si>
    <t xml:space="preserve">The District has created a Google folder that will be available after approval in August 2023 where teachers and leaders will be able to find resources that explain the TIA system components including teacher evaluations, student growth measures, how student growth pertains to teachers and students, TIA score calculations, spending plan, committee members, and minutes and agendas from stakeholder meetings.  Outside of the Google folder, information will be organized in a TIA Information Plan document that will be provided to all employees and will be housed on the District website. </t>
  </si>
  <si>
    <t>As mentioned in B.3. above, The District Leadership Team (District Employees) meets monthly and TIA information, discussion, and planning was regularly included on the agenda.  The District Improvement Council (DIC) meets quarterly and the same agenda items were included at these meetings.  Initially, the application components were shared with both groups, and throughout the year one or more component was included in the meeting discussion and planning.  Slides provided through training with the ESC 15 Rural Cohort were shared with both groups for clarification. With information shared, teachers and others had a chance to ask questions and make suggestions.  Then, surveys were sent to employees and other members to gauge their support of the TIA system.  By “chunking” the information and application process, employees, committee members, and Board members were able to focus on each component, including options of the TIA process and best practices.  ask questions and make suggestions.  Following these meetings, surveys were sent to staff members to guage their support of the TIA system.  In January, campus and district leaders presented the proposed TIA system to school board members for questions, comments, and feedback.  As general understanding of the TIA system has spread across the district, the teacher support of the TIA system has increased from 65% in October 2022 to 96% in February 2023.  Many people were overwhelmed by the thought that busy teachers were going to have to do more work.  The TIA process is rooted in best practices, and now teachers understand that they should just continue with these as they have been.</t>
  </si>
  <si>
    <t>District commnication always include the groups identified, as well as these:  Parents/Guardians, Business and Community through the District Improvement council, and the Board of Trustees.</t>
  </si>
  <si>
    <t>The District will review teacher observation and student growth data regularly to ensure that the highest performing teachers are assigned to teach the students with the greatest needs.  The data will also inform decisions about professional development related to TIA and best practices for teacher instruction and student growth.</t>
  </si>
  <si>
    <t>The Superintendent will be responsible for training and coordinating the above personnel regarding gathering data, working with teachers to understand student growth requirements and processes, scheduling the calibration of teacher observations, and developing and distributing information on the spending plan.</t>
  </si>
  <si>
    <t xml:space="preserve">a. Teachers will be notified by Superintendent in-person if they are being submitted for a designation as soon as the data is verified and submitted to Texas Tech.  During this in-person meeting, written notification will also be provided.
b. Once the district receives confirmation of earned designations, the district and campus leaders will recognize designated teachers in May 2025.  Individuals who will be designated will be notified prior to this event so that friends and family can be included.  Designated teachers will also be announced by employee email, in the District newsletter, on the District’s website, and in the local newspaper.  
b) Once the district receiveds confirmation of earned designations, the district and campus leaders will recognized designated teachers in May 2025.  Individuals who will be designated will be notified prior to this event so that friends and family can be included.  Designated teachers will also be announced by staff email, in the parent newsletter, on the district's social media account, and in the local newspaper.  </t>
  </si>
  <si>
    <t>The final approved TIA plan will be shared with staff in August 2024 during professional development.  The final plan will also be shared with the Board of Trustees in August and with the District Improvement Council (DIC) in October 2024.  The final plan will also be housed in the Google folder of resources and will be posted on the District’s website.</t>
  </si>
  <si>
    <t xml:space="preserve">Prior to the release of the survey, the components of the TIA system will be reviewed at a Leadership Team Meeting.  The Superintendent will explain that the survey is coming from Texas Tech University and that all teachers will be expected to completed the survey.  Once the survey is released, teachers will have time during a scheduled meeting set aside for this to be completed.  </t>
  </si>
  <si>
    <t>After stakeholder meetings and survey data, the TIA development committee determined that the teachers earning the highest T-TESS ratings and who are promoting high levels of student growth should receive funds.  In the district plan, 60% of the funds will go to the designated teachers.  The district's TIA plan aligns with the district's goal of recruiting and retaining high quality instructional staff.</t>
  </si>
  <si>
    <t xml:space="preserve">a. The first year the district receives notice of designated teachers, the district will pay a one-time stipend to the designated teachers by August 31, 2025.  In subsequent years, teachers will receive a one-time stipend in their May paycheck.  All funds will be expended by August 31st.  
b. Specifically, the funding allotment going to other teachers will be split evenly across all other teachers/instructional aides as a one-time stipend by August 31, 2055.  In subsequent years, all other teachers/instructional aides will receive a one-time stipend in their May paycheck.  All funds will be expended by August 31st.  
</t>
  </si>
  <si>
    <t>Kinder - 2nd English Language Arts and Reading</t>
  </si>
  <si>
    <t>The Superintendent will compile and analyze teacher observation data and student growth data.  Student growth data and teacher observation trend data is reviewed with teachers during regular Leadership Team Meetings and Diagnostic Checkpoint meetings each cycle.</t>
  </si>
  <si>
    <t>The T-TESS Evaluation Management System is used to analyze and track teacher observation data. Student growth data will be tracked within mclass and IXL software. A data dashboard will be used to establish and track target scores for student growth measures.  The District plans to use the Individualized Model to assess growth on pre-tests/post-tests. measures.  Our district plans to used the Individual Model to assess growth on pre-tests/post-tests.</t>
  </si>
  <si>
    <t>All teachers in eligible teaching categories will have an annual observation beginning in the 2023-2024 school year, the first data capture year.  The District will manage the teacher observation data in the T-TESS Evaluation Management System and the student growth usig mClass and IXL software and inputing the analysis in a data dashboard.  The Superintendent will meet with teachers each cycle during Leadership Team and Diagnostic Checkpoint meetings to review data related to student growth and to adjust instruction as needed.  The district will offer professional development to meet instructional needs of teachers.  Prior to the beginning of the school year, the Superintendent will ensure teachers have been trained in T-TESS and that both an appraisal and assessment calendar has been developed.  The Superintendent will ensure that teachers administer the appropriate pre-test/post-tests during the assigned testing window and that all students in the eligible teacher's classes have been assessed. teachers each six week during PLC meetings to review data related to student growth and to adjust instruction as needed.  The district will offer professional development to meet instructional needs of teachers.  Prior to the beginning of the school year, the district and campus leaders will meet to ensure teachers have been assigned to an appraiser and that an appraisal and assessment calendar has been developed.  The campus administrators will ensure that teachers administer the appropriate pre-test/post-tests during the assigned testing window and that all students in the eligible teacher's classes have been assessed.</t>
  </si>
  <si>
    <t xml:space="preserve">The Superintendent, with contracted service center appraiser support will work together to make decisions regarding teacher designations based on the teacher observation and student growth data.  The cut points selected will align to the TIA Statewide Performance Standards.  The Superintendent and service center support will review data prior to the submission for accuracy.  Once this has been completed, teachers will be informed of their designation recommendation.   </t>
  </si>
  <si>
    <t xml:space="preserve">The Superintendent meets monthly with the full Leadership Team, and meets each cycle with teachers for Diagnostic Checkpoint meetings. During these meetings, the TIA annual calendar will be reviewed as necessary to ensure all steps taken to capture the data with fidelity. Identified professional development will be provided.  The PEIMS specialist will ensure all teachers receiving designation are coded correctly.  The Superintendent will meet with teachers to set goals for designations, to predict student growth scores, and to provide instructional support.  The Superintendent and teachers will work together to analyze student growth data and to make decisions about designations.  The Superintendent will work with service center support to convert data into the format needed for data submission to TTU.  The Superintendent will send reports containing the data collected for all teachers and for teachers recommended for designation to Texas Tech University.   eligible to generate an allotment and to recalculate the allotment generated should the designated teacher moved from one campus to another within the district. </t>
  </si>
  <si>
    <r>
      <t xml:space="preserve">Doss CCSD has one administrator who as the Interim Superintendent serves a multi-faceted position: </t>
    </r>
    <r>
      <rPr>
        <b/>
        <sz val="11"/>
        <color theme="1"/>
        <rFont val="Calibri"/>
        <family val="2"/>
        <scheme val="minor"/>
      </rPr>
      <t xml:space="preserve">a. </t>
    </r>
    <r>
      <rPr>
        <sz val="11"/>
        <color theme="1"/>
        <rFont val="Calibri"/>
        <family val="2"/>
        <scheme val="minor"/>
      </rPr>
      <t>Human Resource Director, b. Business Manager, c. Technology Director, d. Curriculum Director, e. Assessment Coordinator, f. Professional Development Director.  Within this multi-faced role, the Interim Superintendent is responsible for coordinating collaboration and executing the local teacher designation system and spending plan.  The Interim Superintendent will: a. review certificates for designations and will ensure that appropriate interview questions are included to identify designated teachers early in the hiring process. b. support TIA through monitoring appropriate expenditures and timelines for expending TIA funds. c. provide support and assistance with the Google accounts and maintaining the Google folder where TIA resources will be housed. d. support teachers in reviewing student data for instructional adjustments, through instructional coaching to improve practices, and through helping to identify appropriate professional development based on need; and will also help identify and support appropriate assessments for eligible teaching assignments. e. work with the Leadership Team (district employees) to identify and develop appropriate assessment materials for each eligible teaching assignment student group based on the TIA plan. f. work with the Leadership Team (district employees) and contracted service center instructional coaches to identify and develop appropriate professional development for existing and aspiring designated teachers.</t>
    </r>
  </si>
  <si>
    <t>The TIA Planning Committee Included include the groups identified, as well as these:  Parents/Guardians, Business and Community through the District Improvement Council, and the Board of Trustees.</t>
  </si>
  <si>
    <t>District surveys always include the groups identified, as well as these:  Parents/Guardians, Business and Community through the District Improvement Council, and the Board of Trustees.</t>
  </si>
  <si>
    <t xml:space="preserve">After stakeholder meetings with each of these three:  Leadership Team (District Employees), District Improvement Council (DIC), and Board of Trustees, the District surveyed initially the two teachers. The second survey included each of the above listed groups as well as parents/guardians. Analysis of the second survey varied from what instructional staff indicated. Using this analysis, and through a Leadership Meeting, the instructional staff identified specifics for the student growth component and the spending component should be done by an appraiser at the other campus.  For all four scored, the same form will be used by all appraisers for consistency.  The district has implemented this process moving forward based on the feedback given by stakeholders. </t>
  </si>
  <si>
    <t xml:space="preserve">The Board of Trustees will approve the budget that includes the expenditure of TIA funds for the first year during the May 2025 board meeting.  In subsequent years, the budget will be approved during the August board meeting.  </t>
  </si>
  <si>
    <t xml:space="preserve">a. The first year the district receives notice of designated teachers, the district will use 60% of the funds to pay a one-time stipend to the designated teachers by August 31, 2025.  In subsequent years, teachers will receive a one-time stipend in their May paycheck.  All funds will be expended by August 31st. The district’s TIA plan aligns with the district’s goal of recruiting and retaining high quality instructional staff.  
b. The TIA development committee determined that due to the small number of teachers and that both teachers have instructional aides, that 30% of the funding allotment should be shared equally by these staff members.  This aligns with the district's goal of recruiting and retaining high quality instructional staff. Specifically, the 30% funding allotment going to other teachers will be split evenly across all other teachers/instructional aides as a one-time stipend by August 31, 2055.  In subsequent years, all other teachers/instructional aides will receive a one-time stipend in their May paycheck.  All funds will be expended by August 31st.  </t>
  </si>
  <si>
    <t>The remaining shares of the unused allotments will be equally distributed to the remaining teachers and instructional aides at their designated percentagles that remain on the campus of the retiring/resigning teacher.</t>
  </si>
  <si>
    <t xml:space="preserve">The 10% will be reserved by the districct to maintain the program as required by the Texas Education Agency and to help pay the district's portion of TRS for teachers. </t>
  </si>
  <si>
    <t>The District's approved appraisers will be normed and calibrated across appraisers, content areas, grade levels, and the campus.  Calibration practice will be scheduled quarterly.  The appraisers will undergo a rigorous calibration process, including all of the following at least annually:  a. Participating in an in-depth review of the T-TESS rubric with particular emphasis on "look-fors" for each dimension; b. Conducting calibration walkthroughs to establish inter-rater reliability between appraisers; c. Requiring certified appraisers to complete training modules for Domains 2 and 3* provided by teachfortexas.org; d. Conducting team appraisals (on video) in which appraisers and an ESC partner score and document evidence individually and then review and discuss scores as an appraiser team in order to calibrate (annually).  *Note:  Full calibration and certification required for all 4 Domains of T-TESS is required, but specific support for the two observable domains (Domains 2 and 3) is provided via training modules.</t>
  </si>
  <si>
    <t xml:space="preserve">The District will quarterly review T-TESS ratings by grade - subject - and appraiser, and same rigor level.  Progress checks of student growth will be reviewed each cycle according to a checkpoint calendar. Trend data will be discussed with teachers in a scheduled diagnostic checkpoint meeting. </t>
  </si>
  <si>
    <t xml:space="preserve">During bi-annual review, T-TESS data will be analyzed by domain and dimension by subject area and appraiser, if applicable.  The District and assigned district staff will participate in these reviews at middle of the year and end of the year to analyze the data and align to the T-TESS rubric.  At the campus level, the team will look at skew in teacher instructional practice, lack of appraiser calibration, and appraiser bias. </t>
  </si>
  <si>
    <t xml:space="preserve">The District will use T-TESS Evaluation Management System to analyze T-TESS data by domain and dimension at the campus level and the appraiser level to monitor district trends.  The District is a single campus district.  This data will be reviewed quarterly. At the district level, the team will look at data by teacher instructional practice, lack of appraiser calibration, appraiser bias, and campus.   </t>
  </si>
  <si>
    <t xml:space="preserve">The District will quarterly review district-wide trends in data for correlation between teacher observation data and student growth data at the district level annually using reports from T-TESS Evaluation Management System and a District student growth data dashboard.  District and campus data will be reviewed for correlatoin by appraiser, grade level, and content area. End of year data will be reviewed and analyzed for trends at the district level.  Ongoing teacher observation and student growth data will be reviewed with teachers during diagnostic checkpoint meetings each cycle.  </t>
  </si>
  <si>
    <t>Teachers on both non-probationary and probationary contracts will have one scored full observation and four walkthroughs, two of which are scored.  The score for the Teacher Observation Component will be calculated at the end of the year by taking the average of all scored dimensions in Domains 2 and 3 taken over the course of the year, including scores on both of the scored walkthroughs. For all four scored, the same form will be used by all appraisers for consistency.</t>
  </si>
  <si>
    <t>District Name &amp; Number</t>
  </si>
  <si>
    <t>Part One: Required Statutory Components</t>
  </si>
  <si>
    <t>Weighting</t>
  </si>
  <si>
    <t>Component</t>
  </si>
  <si>
    <t>Level of Readiness</t>
  </si>
  <si>
    <t>Feedback</t>
  </si>
  <si>
    <t>Includes a teacher observation component and a percent weight is assigned</t>
  </si>
  <si>
    <t>Includes a student growth component and a percent weight is assigned</t>
  </si>
  <si>
    <t>If used, optional components have a percent weight assigned</t>
  </si>
  <si>
    <t>Part A
Teacher Observation Rubric and Appraiser Certification</t>
  </si>
  <si>
    <t>Part B
Reliability of Teacher Appraisers Within and Across Campuses</t>
  </si>
  <si>
    <t>Part C
District Review of Teacher Observation Trends</t>
  </si>
  <si>
    <t>Part D
Correlation of Teacher Observation Data to Student Growth Data</t>
  </si>
  <si>
    <t>Part E
Observation/Feedback Schedule</t>
  </si>
  <si>
    <t>SLO's (Student Learning Objectives)</t>
  </si>
  <si>
    <t xml:space="preserve">1. Rationale </t>
  </si>
  <si>
    <t>2. Alignment to Texas SLO Process</t>
  </si>
  <si>
    <t>3. Validity in Administration of SLO
assignments/projects/tasks</t>
  </si>
  <si>
    <t>4. Updated SLO Training</t>
  </si>
  <si>
    <t>5. Requirements for Designing an SLO</t>
  </si>
  <si>
    <t>6. Requirements for Approving an SLO</t>
  </si>
  <si>
    <t>7. Security of the Body of Evidence</t>
  </si>
  <si>
    <t>8. Required student work for the Body of Evidence</t>
  </si>
  <si>
    <t>9. Setting Expected Growth Targets)</t>
  </si>
  <si>
    <t>10. Determining End of Year Student Growth</t>
  </si>
  <si>
    <t>2. Validity and Reliability of Portfolio System</t>
  </si>
  <si>
    <t>3. Security of Portfolios</t>
  </si>
  <si>
    <t>4. Requirements for Artifacts To Be Included in the Portfolio</t>
  </si>
  <si>
    <t>5. Number of Artifacts Required</t>
  </si>
  <si>
    <t>6. Development of the Portfolio Scoring Rubric</t>
  </si>
  <si>
    <t>7. Scoring Student Artifacts Based on the Scoring Rubric</t>
  </si>
  <si>
    <t>8. Setting Expected Growth Targets Using
Portfolios</t>
  </si>
  <si>
    <t xml:space="preserve">9. Calculation of a teacher’s end of year student growth </t>
  </si>
  <si>
    <t>VAM (Value-Added Measures)</t>
  </si>
  <si>
    <t>1. Rationale</t>
  </si>
  <si>
    <t>2. Assessment Used to Calculate VAM</t>
  </si>
  <si>
    <t>3. Multiple Years of Student Data</t>
  </si>
  <si>
    <t>4. Calculation of Teacher’s Student Growth Rating Based
on VAM</t>
  </si>
  <si>
    <t>5. Who Calculates VAM</t>
  </si>
  <si>
    <t xml:space="preserve">6. (only if VAM is calculated at the district level)
Process to Calculate VAM </t>
  </si>
  <si>
    <t>Pre-Test/Post-Test</t>
  </si>
  <si>
    <t>Option 1: 3rd party pre-test, 3rd party growth targets, 3rd party post-test</t>
  </si>
  <si>
    <t>1. Content Validity and Reliability of Each Assessment Used</t>
  </si>
  <si>
    <t>2. Validity of Test Administration</t>
  </si>
  <si>
    <t>3. Calculating End of Year Student Growth</t>
  </si>
  <si>
    <t>Option 2: 3rd party pre-test, district created growth targets, 3rd party post-test</t>
  </si>
  <si>
    <t>1. Validity and Reliability of Content of 3rd Party Pretests/ post-tests)</t>
  </si>
  <si>
    <t>2. Valid Administration of 3rd Party Pre-tests/post-tests</t>
  </si>
  <si>
    <t>3. Setting Expected Growth Targets</t>
  </si>
  <si>
    <t>4. Calculating End of Year Student Growth</t>
  </si>
  <si>
    <t>Option 3: District created pre-test, district created expected growth targets, district created post-test</t>
  </si>
  <si>
    <t>1. Valid Administration of District-Created Pretests/post-tests)</t>
  </si>
  <si>
    <t>2. Qualifications for Writing District-Created Pretests/post-tests</t>
  </si>
  <si>
    <t>3. Process to Approve District-Created Pre-tests/posttests</t>
  </si>
  <si>
    <t>4. Setting Expected Growth Targets</t>
  </si>
  <si>
    <t>5. Calculating End of Year Student Growth</t>
  </si>
  <si>
    <t>Option 4: District-created pre-test, district created growth targets, 3rd party test</t>
  </si>
  <si>
    <t>1. Valid Administration of District-Created Pre-tests</t>
  </si>
  <si>
    <t>2. Qualifications for Writing District-Created Pre-tests</t>
  </si>
  <si>
    <t>3. and 4. Process to Approve District-Created Pre-tests, ensure alignment to standards</t>
  </si>
  <si>
    <t>5. Setting Expected Growth Targets</t>
  </si>
  <si>
    <t>6. Calculating End of Year Student Growth</t>
  </si>
  <si>
    <t>Spending Plan</t>
  </si>
  <si>
    <t>Part A: Distribution of Funds</t>
  </si>
  <si>
    <t>Part Two: Required Non-Statutory Components</t>
  </si>
  <si>
    <t>Part B: Rationale for Spending Plan, Timing and School Board Approval</t>
  </si>
  <si>
    <t>Part C: Movement of Teachers to/from a campus or to/from the district prior to Class Winter Roster Submission</t>
  </si>
  <si>
    <t>Part D: Spending Plan for National Board Certified Teachers and Teachers Designated in Another District</t>
  </si>
  <si>
    <t>Part A: TIA Planning Committee
(1 and 2)</t>
  </si>
  <si>
    <t>Part B: Stakeholder Engagement
(1-3)</t>
  </si>
  <si>
    <t>Part C: Staff Accessible Resources
(1-2)</t>
  </si>
  <si>
    <t>Part D: Support to Earn a Designation
(1-2)</t>
  </si>
  <si>
    <t>Part E: Regular Communication Updates
(1-3)</t>
  </si>
  <si>
    <t>Part F: Texas Tech Teacher Buy-In Survey
(1-3)</t>
  </si>
  <si>
    <t>Part A: Central Office/District System Support</t>
  </si>
  <si>
    <t>Part B: Program Evaluation and Use of Data to Improve Systems</t>
  </si>
  <si>
    <t>Part C: Data Analysis and Submission</t>
  </si>
  <si>
    <t>Full Readiness</t>
  </si>
  <si>
    <t>Limited or No Readiness</t>
  </si>
  <si>
    <t xml:space="preserve">Note, any funds retained by the district and spent on teacher compensation at the campus must also be spent by August 31. </t>
  </si>
  <si>
    <t>Not clear if IXL has a diagnostic/pre-test for 5th and 8th Science. Also not clear if IXL has an EOY post-test  for any content areas included in Teacher Category 2. District might consider using the IXL test bank questions to generate a district-created post-test, as the assessments included in IXL appear to be formative only, not summative.</t>
  </si>
  <si>
    <t>- During implementation, the district must be clear that both campus and district leaders review observations trends at least quarterly.</t>
  </si>
  <si>
    <t xml:space="preserve">Note, as a best practice, include language that clarifies that other teachers and aides receiving compensation are at the same campus as the designated teacher. It is understood that there is only one eligible campus, however, best to include the specific language. Additional note, correct "2055" to 2025. </t>
  </si>
  <si>
    <t>3rd - 8th English Language Arts and Reading and Mathematics</t>
  </si>
  <si>
    <r>
      <rPr>
        <b/>
        <sz val="11"/>
        <color theme="1"/>
        <rFont val="Calibri"/>
        <family val="2"/>
        <scheme val="minor"/>
      </rPr>
      <t>mClass:</t>
    </r>
    <r>
      <rPr>
        <sz val="11"/>
        <color theme="1"/>
        <rFont val="Calibri"/>
        <family val="2"/>
        <scheme val="minor"/>
      </rPr>
      <t xml:space="preserve">  The district will use mClass from Amplify for Kindergarten, First Grade and Second Grade Reading because this test is on the commissioner approved assessment list for K-2 and has support from our teachers.  Our district has used this historically, and all teachers and students are familiar with the diagnostic test administration.                                                                                                                                                                                                                                                                                                                                                       </t>
    </r>
    <r>
      <rPr>
        <b/>
        <sz val="11"/>
        <color theme="1"/>
        <rFont val="Calibri"/>
        <family val="2"/>
        <scheme val="minor"/>
      </rPr>
      <t>STAAR Released:</t>
    </r>
    <r>
      <rPr>
        <sz val="11"/>
        <color theme="1"/>
        <rFont val="Calibri"/>
        <family val="2"/>
        <scheme val="minor"/>
      </rPr>
      <t xml:space="preserve">  The district will use a STAAR Released for 3rd through 8th English Language Arts and Reading and Mathematics because this is State approved and vetted assessment that identifies students’ grade-level proficiency in content area strands, has support from our teachers, and is understood by parents and community.  Certainly, our district has used this historically and all teachers and students are familiar with the secure test administration.
</t>
    </r>
    <r>
      <rPr>
        <b/>
        <sz val="11"/>
        <color theme="1"/>
        <rFont val="Calibri"/>
        <family val="2"/>
        <scheme val="minor"/>
      </rPr>
      <t xml:space="preserve">Note:  </t>
    </r>
    <r>
      <rPr>
        <sz val="11"/>
        <color theme="1"/>
        <rFont val="Calibri"/>
        <family val="2"/>
        <scheme val="minor"/>
      </rPr>
      <t>Both mClass and STAAR assessments were reviewed with the District Leadership Team and the District Improvement Council for selection and use for pre- and post- tests.</t>
    </r>
  </si>
  <si>
    <r>
      <rPr>
        <b/>
        <sz val="11"/>
        <color theme="1"/>
        <rFont val="Calibri"/>
        <family val="2"/>
        <scheme val="minor"/>
      </rPr>
      <t xml:space="preserve">mclass: </t>
    </r>
    <r>
      <rPr>
        <sz val="11"/>
        <color theme="1"/>
        <rFont val="Calibri"/>
        <family val="2"/>
        <scheme val="minor"/>
      </rPr>
      <t xml:space="preserve"> The district will use the mclass beginning of the year (BOY) diagnostic to determine growth using the Individualized Model.  The district will consider growth considerations identified by the 3rd party vendor to review diagnostic data and set the student individual growth goals.  At the end of the year (EOY), the scores will be analyzed to see if students met or exceeded these goals. 
</t>
    </r>
    <r>
      <rPr>
        <b/>
        <sz val="11"/>
        <color theme="1"/>
        <rFont val="Calibri"/>
        <family val="2"/>
        <scheme val="minor"/>
      </rPr>
      <t xml:space="preserve">STAAR Released: </t>
    </r>
    <r>
      <rPr>
        <sz val="11"/>
        <color theme="1"/>
        <rFont val="Calibri"/>
        <family val="2"/>
        <scheme val="minor"/>
      </rPr>
      <t xml:space="preserve"> The district will use the STAAR Released as a beginning of the year (BOY) diagnostic to determine growth using the Individualized Model.  At the end of the year (EOY) students’ actual scores on the Spring STAAR will be compared to the individualized growth targets set for each student to determine whether students “met” or “did not meet” their expected growth target.
</t>
    </r>
    <r>
      <rPr>
        <b/>
        <sz val="11"/>
        <color theme="1"/>
        <rFont val="Calibri"/>
        <family val="2"/>
        <scheme val="minor"/>
      </rPr>
      <t xml:space="preserve">NOTE: </t>
    </r>
    <r>
      <rPr>
        <sz val="11"/>
        <color theme="1"/>
        <rFont val="Calibri"/>
        <family val="2"/>
        <scheme val="minor"/>
      </rPr>
      <t xml:space="preserve"> The District uses the Individual Model as it is most appropriate due to the number of students and the type of students.  The District enrolment is 22 total students in grades Kindergarten through Grade Eight.  Twenty percent (20%) of the population are identified as special education students with ARD committee approved IEP’s.  For these students we approve individual goals.  With the 80% of the population 40% came to us this year from home school learning.  Therefore, with these numbers, the individual growth model is appropriate.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</si>
</sst>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sz val="11"/>
      <color theme="0"/>
      <name val="Calibri"/>
      <family val="2"/>
      <scheme val="minor"/>
    </font>
    <font>
      <sz val="16"/>
      <color theme="1"/>
      <name val="Calibri"/>
      <family val="2"/>
      <scheme val="minor"/>
    </font>
    <font>
      <sz val="24"/>
      <color theme="1"/>
      <name val="Calibri"/>
      <family val="2"/>
      <scheme val="minor"/>
    </font>
    <font>
      <b/>
      <u/>
      <sz val="11"/>
      <color rgb="FFFF0000"/>
      <name val="Calibri"/>
      <family val="2"/>
      <scheme val="minor"/>
    </font>
    <font>
      <sz val="11"/>
      <color theme="1"/>
      <name val="Calibri"/>
      <family val="2"/>
      <scheme val="minor"/>
    </font>
    <font>
      <b/>
      <u/>
      <sz val="11"/>
      <name val="Calibri"/>
      <family val="2"/>
      <scheme val="minor"/>
    </font>
    <font>
      <sz val="11"/>
      <name val="Calibri"/>
      <family val="2"/>
      <scheme val="minor"/>
    </font>
    <font>
      <b/>
      <sz val="11"/>
      <name val="Calibri"/>
      <family val="2"/>
      <scheme val="minor"/>
    </font>
    <font>
      <sz val="14"/>
      <color theme="1"/>
      <name val="Calibri"/>
      <family val="2"/>
      <scheme val="minor"/>
    </font>
    <font>
      <b/>
      <sz val="16"/>
      <color theme="1"/>
      <name val="Calibri"/>
      <family val="2"/>
      <scheme val="minor"/>
    </font>
    <font>
      <sz val="18"/>
      <color theme="1"/>
      <name val="Calibri"/>
      <family val="2"/>
      <scheme val="minor"/>
    </font>
    <font>
      <sz val="14"/>
      <name val="Calibri"/>
      <family val="2"/>
      <scheme val="minor"/>
    </font>
    <font>
      <sz val="12"/>
      <color theme="0"/>
      <name val="Calibri"/>
      <family val="2"/>
      <scheme val="minor"/>
    </font>
    <font>
      <b/>
      <sz val="11"/>
      <color rgb="FFFF0000"/>
      <name val="Calibri"/>
      <family val="2"/>
      <scheme val="minor"/>
    </font>
    <font>
      <b/>
      <i/>
      <u/>
      <sz val="11"/>
      <color rgb="FFFF0000"/>
      <name val="Calibri"/>
      <family val="2"/>
      <scheme val="minor"/>
    </font>
    <font>
      <sz val="20"/>
      <color theme="1"/>
      <name val="Calibri"/>
      <family val="2"/>
      <scheme val="minor"/>
    </font>
    <font>
      <b/>
      <u/>
      <sz val="14"/>
      <color theme="1"/>
      <name val="Calibri"/>
      <family val="2"/>
      <scheme val="minor"/>
    </font>
    <font>
      <u/>
      <sz val="11"/>
      <color theme="0"/>
      <name val="Calibri"/>
      <family val="2"/>
      <scheme val="minor"/>
    </font>
    <font>
      <b/>
      <u/>
      <sz val="11"/>
      <color theme="0"/>
      <name val="Calibri"/>
      <family val="2"/>
      <scheme val="minor"/>
    </font>
    <font>
      <u/>
      <sz val="11"/>
      <color theme="10"/>
      <name val="Calibri"/>
      <family val="2"/>
      <scheme val="minor"/>
    </font>
    <font>
      <sz val="14"/>
      <color theme="0"/>
      <name val="Calibri"/>
      <family val="2"/>
      <scheme val="minor"/>
    </font>
    <font>
      <sz val="16"/>
      <name val="Calibri"/>
      <family val="2"/>
      <scheme val="minor"/>
    </font>
    <font>
      <sz val="26"/>
      <color theme="1"/>
      <name val="Calibri"/>
      <family val="2"/>
      <scheme val="minor"/>
    </font>
    <font>
      <i/>
      <sz val="11"/>
      <name val="Calibri"/>
      <family val="2"/>
      <scheme val="minor"/>
    </font>
    <font>
      <sz val="20"/>
      <color rgb="FFFF0000"/>
      <name val="Calibri"/>
      <family val="2"/>
      <scheme val="minor"/>
    </font>
    <font>
      <i/>
      <sz val="11"/>
      <color theme="0"/>
      <name val="Calibri"/>
      <family val="2"/>
      <scheme val="minor"/>
    </font>
    <font>
      <sz val="14"/>
      <color rgb="FF095592"/>
      <name val="Calibri"/>
      <family val="2"/>
      <scheme val="minor"/>
    </font>
    <font>
      <sz val="8"/>
      <name val="Calibri"/>
      <family val="2"/>
      <scheme val="minor"/>
    </font>
    <font>
      <sz val="22"/>
      <color theme="0"/>
      <name val="Calibri"/>
      <family val="2"/>
      <scheme val="minor"/>
    </font>
    <font>
      <i/>
      <sz val="18"/>
      <name val="Calibri"/>
      <family val="2"/>
      <scheme val="minor"/>
    </font>
    <font>
      <i/>
      <sz val="20"/>
      <name val="Calibri"/>
      <family val="2"/>
      <scheme val="minor"/>
    </font>
    <font>
      <i/>
      <sz val="36"/>
      <color theme="0"/>
      <name val="Calibri"/>
      <family val="2"/>
      <scheme val="minor"/>
    </font>
    <font>
      <sz val="12"/>
      <color theme="1"/>
      <name val="Calibri"/>
      <family val="2"/>
      <scheme val="minor"/>
    </font>
    <font>
      <b/>
      <u/>
      <sz val="12"/>
      <color rgb="FFFF0000"/>
      <name val="Calibri"/>
      <family val="2"/>
      <scheme val="minor"/>
    </font>
    <font>
      <sz val="12"/>
      <color rgb="FFFF0000"/>
      <name val="Calibri"/>
      <family val="2"/>
      <scheme val="minor"/>
    </font>
    <font>
      <b/>
      <sz val="12"/>
      <color theme="1"/>
      <name val="Calibri"/>
      <family val="2"/>
      <scheme val="minor"/>
    </font>
    <font>
      <b/>
      <sz val="14"/>
      <color theme="1"/>
      <name val="Calibri"/>
      <family val="2"/>
      <scheme val="minor"/>
    </font>
    <font>
      <sz val="18"/>
      <name val="Calibri"/>
      <family val="2"/>
      <scheme val="minor"/>
    </font>
    <font>
      <sz val="20"/>
      <name val="Calibri"/>
      <family val="2"/>
      <scheme val="minor"/>
    </font>
    <font>
      <sz val="8"/>
      <color rgb="FF000000"/>
      <name val="Segoe UI"/>
      <family val="2"/>
    </font>
    <font>
      <sz val="18"/>
      <color theme="0"/>
      <name val="Calibri"/>
      <family val="2"/>
      <scheme val="minor"/>
    </font>
    <font>
      <sz val="20"/>
      <color theme="0"/>
      <name val="Calibri"/>
      <family val="2"/>
      <scheme val="minor"/>
    </font>
    <font>
      <i/>
      <sz val="18"/>
      <color theme="0"/>
      <name val="Calibri"/>
      <family val="2"/>
      <scheme val="minor"/>
    </font>
    <font>
      <b/>
      <u/>
      <sz val="11"/>
      <color theme="1"/>
      <name val="Calibri"/>
      <family val="2"/>
      <scheme val="minor"/>
    </font>
    <font>
      <b/>
      <u/>
      <sz val="12"/>
      <color theme="1"/>
      <name val="Calibri"/>
      <family val="2"/>
      <scheme val="minor"/>
    </font>
    <font>
      <sz val="11"/>
      <color rgb="FFFF0000"/>
      <name val="Calibri"/>
      <family val="2"/>
      <scheme val="minor"/>
    </font>
    <font>
      <i/>
      <sz val="10"/>
      <name val="Calibri"/>
      <family val="2"/>
      <scheme val="minor"/>
    </font>
    <font>
      <sz val="10"/>
      <color theme="1"/>
      <name val="Calibri"/>
      <family val="2"/>
      <scheme val="minor"/>
    </font>
    <font>
      <b/>
      <i/>
      <sz val="14"/>
      <color theme="0"/>
      <name val="Calibri"/>
      <family val="2"/>
      <scheme val="minor"/>
    </font>
    <font>
      <b/>
      <i/>
      <sz val="12"/>
      <color theme="0"/>
      <name val="Calibri"/>
      <family val="2"/>
      <scheme val="minor"/>
    </font>
    <font>
      <b/>
      <i/>
      <u/>
      <sz val="11"/>
      <color theme="0"/>
      <name val="Calibri"/>
      <family val="2"/>
      <scheme val="minor"/>
    </font>
    <font>
      <b/>
      <i/>
      <sz val="11"/>
      <color theme="0"/>
      <name val="Calibri"/>
      <family val="2"/>
      <scheme val="minor"/>
    </font>
    <font>
      <sz val="10"/>
      <name val="Calibri"/>
      <family val="2"/>
      <scheme val="minor"/>
    </font>
    <font>
      <b/>
      <sz val="11"/>
      <color theme="1"/>
      <name val="Calibri"/>
      <family val="2"/>
      <scheme val="minor"/>
    </font>
    <font>
      <sz val="11"/>
      <color rgb="FF000000"/>
      <name val="Calibri"/>
      <family val="2"/>
      <scheme val="minor"/>
    </font>
    <font>
      <sz val="16"/>
      <color theme="0"/>
      <name val="Calibri"/>
      <family val="2"/>
      <scheme val="minor"/>
    </font>
    <font>
      <sz val="24"/>
      <color theme="0"/>
      <name val="Calibri"/>
      <family val="2"/>
      <scheme val="minor"/>
    </font>
  </fonts>
  <fills count="20">
    <fill>
      <patternFill patternType="none"/>
    </fill>
    <fill>
      <patternFill patternType="gray125"/>
    </fill>
    <fill>
      <patternFill patternType="solid">
        <fgColor rgb="FFE5F2FC"/>
        <bgColor indexed="64"/>
      </patternFill>
    </fill>
    <fill>
      <patternFill patternType="solid">
        <fgColor theme="0"/>
        <bgColor indexed="64"/>
      </patternFill>
    </fill>
    <fill>
      <patternFill patternType="solid">
        <fgColor rgb="FF095592"/>
        <bgColor indexed="64"/>
      </patternFill>
    </fill>
    <fill>
      <patternFill patternType="solid">
        <fgColor theme="5"/>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rgb="FF00B0F0"/>
        <bgColor indexed="64"/>
      </patternFill>
    </fill>
    <fill>
      <patternFill patternType="solid">
        <fgColor rgb="FF444444"/>
        <bgColor indexed="64"/>
      </patternFill>
    </fill>
    <fill>
      <patternFill patternType="solid">
        <fgColor theme="5" tint="0.39997558519241921"/>
        <bgColor indexed="64"/>
      </patternFill>
    </fill>
    <fill>
      <patternFill patternType="solid">
        <fgColor rgb="FFC00000"/>
        <bgColor indexed="64"/>
      </patternFill>
    </fill>
    <fill>
      <patternFill patternType="solid">
        <fgColor theme="7" tint="-0.249977111117893"/>
        <bgColor indexed="64"/>
      </patternFill>
    </fill>
    <fill>
      <patternFill patternType="solid">
        <fgColor rgb="FFE5E5E5"/>
        <bgColor indexed="64"/>
      </patternFill>
    </fill>
    <fill>
      <patternFill patternType="solid">
        <fgColor theme="8" tint="0.79998168889431442"/>
        <bgColor indexed="64"/>
      </patternFill>
    </fill>
    <fill>
      <patternFill patternType="solid">
        <fgColor theme="7" tint="0.79995117038483843"/>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9" fontId="5" fillId="0" borderId="0" applyFont="0" applyFill="0" applyBorder="0" applyAlignment="0" applyProtection="0"/>
    <xf numFmtId="0" fontId="20" fillId="0" borderId="0" applyNumberFormat="0" applyFill="0" applyBorder="0" applyAlignment="0" applyProtection="0"/>
  </cellStyleXfs>
  <cellXfs count="345">
    <xf numFmtId="0" fontId="0" fillId="0" borderId="0" xfId="0"/>
    <xf numFmtId="0" fontId="0" fillId="3" borderId="0" xfId="0" applyFill="1"/>
    <xf numFmtId="0" fontId="4" fillId="3" borderId="0" xfId="0" applyFont="1" applyFill="1" applyAlignment="1">
      <alignment horizontal="center" wrapText="1"/>
    </xf>
    <xf numFmtId="0" fontId="0" fillId="3" borderId="0" xfId="0" applyFill="1" applyAlignment="1">
      <alignment horizontal="right" vertical="center"/>
    </xf>
    <xf numFmtId="0" fontId="0" fillId="3" borderId="0" xfId="0" applyFill="1" applyAlignment="1">
      <alignment wrapText="1"/>
    </xf>
    <xf numFmtId="0" fontId="1" fillId="4" borderId="9" xfId="0" applyFont="1" applyFill="1" applyBorder="1" applyAlignment="1">
      <alignment horizontal="right"/>
    </xf>
    <xf numFmtId="0" fontId="1" fillId="4" borderId="9" xfId="0" applyFont="1" applyFill="1" applyBorder="1" applyAlignment="1">
      <alignment horizontal="right" vertical="center"/>
    </xf>
    <xf numFmtId="0" fontId="0" fillId="3" borderId="1" xfId="0" applyFill="1" applyBorder="1"/>
    <xf numFmtId="0" fontId="2" fillId="3" borderId="2" xfId="0" applyFont="1" applyFill="1" applyBorder="1" applyAlignment="1">
      <alignment horizontal="center"/>
    </xf>
    <xf numFmtId="0" fontId="0" fillId="3" borderId="4" xfId="0" applyFill="1" applyBorder="1"/>
    <xf numFmtId="0" fontId="0" fillId="3" borderId="6" xfId="0" applyFill="1" applyBorder="1"/>
    <xf numFmtId="0" fontId="0" fillId="3" borderId="7" xfId="0" applyFill="1" applyBorder="1"/>
    <xf numFmtId="0" fontId="0" fillId="0" borderId="1" xfId="0" applyBorder="1"/>
    <xf numFmtId="0" fontId="0" fillId="3" borderId="2"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 fillId="3" borderId="0" xfId="0" applyFont="1" applyFill="1" applyAlignment="1">
      <alignment horizontal="right"/>
    </xf>
    <xf numFmtId="0" fontId="1" fillId="3" borderId="0" xfId="0" applyFont="1" applyFill="1" applyAlignment="1">
      <alignment horizontal="right" vertical="center"/>
    </xf>
    <xf numFmtId="9" fontId="0" fillId="0" borderId="0" xfId="1" applyFont="1"/>
    <xf numFmtId="0" fontId="0" fillId="0" borderId="9" xfId="0" applyBorder="1"/>
    <xf numFmtId="0" fontId="7" fillId="3" borderId="0" xfId="0" applyFont="1" applyFill="1" applyAlignment="1">
      <alignment horizontal="left"/>
    </xf>
    <xf numFmtId="0" fontId="12" fillId="3" borderId="10" xfId="0" applyFont="1" applyFill="1" applyBorder="1" applyAlignment="1">
      <alignment vertical="center"/>
    </xf>
    <xf numFmtId="0" fontId="12" fillId="3" borderId="0" xfId="0" applyFont="1" applyFill="1" applyAlignment="1">
      <alignment horizontal="left" vertical="center"/>
    </xf>
    <xf numFmtId="0" fontId="13" fillId="3" borderId="0" xfId="0" applyFont="1" applyFill="1" applyAlignment="1">
      <alignment horizontal="center"/>
    </xf>
    <xf numFmtId="0" fontId="15" fillId="3" borderId="0" xfId="0" applyFont="1" applyFill="1" applyAlignment="1">
      <alignment wrapText="1"/>
    </xf>
    <xf numFmtId="0" fontId="0" fillId="3" borderId="0" xfId="0" applyFill="1" applyAlignment="1">
      <alignment horizontal="left" vertical="top" wrapText="1"/>
    </xf>
    <xf numFmtId="0" fontId="0" fillId="0" borderId="2" xfId="0" applyBorder="1"/>
    <xf numFmtId="0" fontId="16" fillId="0" borderId="2" xfId="0" applyFont="1" applyBorder="1" applyAlignment="1">
      <alignment horizontal="center"/>
    </xf>
    <xf numFmtId="0" fontId="11" fillId="0" borderId="0" xfId="0" applyFont="1" applyAlignment="1">
      <alignment horizontal="center"/>
    </xf>
    <xf numFmtId="0" fontId="13" fillId="0" borderId="0" xfId="0" applyFont="1" applyAlignment="1">
      <alignment horizontal="center"/>
    </xf>
    <xf numFmtId="0" fontId="19" fillId="0" borderId="0" xfId="0" applyFont="1" applyAlignment="1">
      <alignment horizontal="left" vertical="top" wrapText="1"/>
    </xf>
    <xf numFmtId="0" fontId="0" fillId="0" borderId="0" xfId="0" applyAlignment="1">
      <alignment wrapText="1"/>
    </xf>
    <xf numFmtId="0" fontId="0" fillId="0" borderId="9" xfId="0" applyBorder="1" applyAlignment="1">
      <alignment wrapText="1"/>
    </xf>
    <xf numFmtId="9" fontId="0" fillId="0" borderId="9" xfId="1" applyFont="1" applyBorder="1"/>
    <xf numFmtId="0" fontId="16" fillId="3" borderId="0" xfId="0" applyFont="1" applyFill="1" applyAlignment="1">
      <alignment horizontal="center"/>
    </xf>
    <xf numFmtId="0" fontId="1" fillId="4" borderId="9" xfId="2" applyFont="1" applyFill="1" applyBorder="1" applyAlignment="1">
      <alignment horizontal="left" vertical="center" wrapText="1"/>
    </xf>
    <xf numFmtId="0" fontId="21" fillId="0" borderId="0" xfId="0" applyFont="1" applyAlignment="1">
      <alignment horizontal="center"/>
    </xf>
    <xf numFmtId="0" fontId="1" fillId="3" borderId="0" xfId="0" applyFont="1" applyFill="1" applyAlignment="1">
      <alignment vertical="top" wrapText="1"/>
    </xf>
    <xf numFmtId="0" fontId="21" fillId="3" borderId="0" xfId="0" applyFont="1" applyFill="1" applyAlignment="1">
      <alignment horizontal="center"/>
    </xf>
    <xf numFmtId="0" fontId="16" fillId="3" borderId="2" xfId="0" applyFont="1" applyFill="1" applyBorder="1" applyAlignment="1">
      <alignment horizontal="center" wrapText="1"/>
    </xf>
    <xf numFmtId="9" fontId="0" fillId="0" borderId="9" xfId="0" applyNumberFormat="1" applyBorder="1"/>
    <xf numFmtId="0" fontId="2" fillId="3" borderId="0" xfId="0" applyFont="1" applyFill="1" applyAlignment="1">
      <alignment wrapText="1"/>
    </xf>
    <xf numFmtId="0" fontId="23" fillId="0" borderId="0" xfId="0" applyFont="1" applyAlignment="1">
      <alignment vertical="center"/>
    </xf>
    <xf numFmtId="0" fontId="1" fillId="0" borderId="0" xfId="0" applyFont="1"/>
    <xf numFmtId="0" fontId="14" fillId="0" borderId="0" xfId="0" applyFont="1" applyAlignment="1">
      <alignment horizontal="right"/>
    </xf>
    <xf numFmtId="0" fontId="27" fillId="0" borderId="1" xfId="0" applyFont="1" applyBorder="1"/>
    <xf numFmtId="0" fontId="1" fillId="0" borderId="0" xfId="0" applyFont="1" applyProtection="1">
      <protection locked="0"/>
    </xf>
    <xf numFmtId="0" fontId="7" fillId="0" borderId="0" xfId="0" applyFont="1" applyProtection="1">
      <protection locked="0"/>
    </xf>
    <xf numFmtId="0" fontId="1" fillId="0" borderId="3" xfId="0" applyFont="1" applyBorder="1"/>
    <xf numFmtId="0" fontId="1" fillId="0" borderId="5" xfId="0" applyFont="1" applyBorder="1"/>
    <xf numFmtId="0" fontId="1" fillId="0" borderId="8" xfId="0" applyFont="1" applyBorder="1"/>
    <xf numFmtId="0" fontId="1" fillId="4" borderId="9" xfId="0" applyFont="1" applyFill="1" applyBorder="1" applyAlignment="1">
      <alignment horizontal="right" vertical="center" wrapText="1"/>
    </xf>
    <xf numFmtId="0" fontId="2" fillId="3" borderId="0" xfId="0" applyFont="1" applyFill="1" applyAlignment="1">
      <alignment horizontal="left" vertical="center" wrapText="1"/>
    </xf>
    <xf numFmtId="0" fontId="6" fillId="2" borderId="9" xfId="0" applyFont="1" applyFill="1" applyBorder="1" applyAlignment="1" applyProtection="1">
      <alignment horizontal="center" wrapText="1"/>
      <protection locked="0"/>
    </xf>
    <xf numFmtId="0" fontId="8" fillId="2" borderId="9" xfId="0" applyFont="1" applyFill="1" applyBorder="1" applyAlignment="1" applyProtection="1">
      <alignment horizontal="center" wrapText="1"/>
      <protection locked="0"/>
    </xf>
    <xf numFmtId="0" fontId="9" fillId="2" borderId="9" xfId="0" applyFont="1" applyFill="1" applyBorder="1" applyAlignment="1" applyProtection="1">
      <alignment horizontal="center" vertical="center" wrapText="1"/>
      <protection locked="0"/>
    </xf>
    <xf numFmtId="0" fontId="0" fillId="2" borderId="9" xfId="0" applyFill="1" applyBorder="1" applyAlignment="1" applyProtection="1">
      <alignment horizontal="left" vertical="top"/>
      <protection locked="0"/>
    </xf>
    <xf numFmtId="0" fontId="10" fillId="2" borderId="9" xfId="0"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0" fillId="3" borderId="0" xfId="0" applyFill="1" applyAlignment="1" applyProtection="1">
      <alignment horizontal="left" vertical="top" wrapText="1"/>
      <protection locked="0"/>
    </xf>
    <xf numFmtId="9" fontId="22" fillId="2" borderId="9" xfId="1" applyFont="1" applyFill="1" applyBorder="1" applyAlignment="1" applyProtection="1">
      <alignment horizontal="center" vertical="center"/>
      <protection locked="0"/>
    </xf>
    <xf numFmtId="9" fontId="2" fillId="2" borderId="9" xfId="1" applyFont="1" applyFill="1" applyBorder="1" applyAlignment="1" applyProtection="1">
      <alignment horizontal="center" vertical="center"/>
      <protection locked="0"/>
    </xf>
    <xf numFmtId="0" fontId="0" fillId="0" borderId="0" xfId="0" applyProtection="1">
      <protection locked="0"/>
    </xf>
    <xf numFmtId="0" fontId="0" fillId="3" borderId="0" xfId="0" applyFill="1" applyAlignment="1" applyProtection="1">
      <alignment horizontal="left" vertical="top"/>
      <protection locked="0"/>
    </xf>
    <xf numFmtId="0" fontId="0" fillId="0" borderId="0" xfId="0" applyAlignment="1">
      <alignment horizontal="center"/>
    </xf>
    <xf numFmtId="0" fontId="0" fillId="0" borderId="0" xfId="0" applyAlignment="1">
      <alignment horizontal="center" wrapText="1"/>
    </xf>
    <xf numFmtId="0" fontId="7" fillId="0" borderId="0" xfId="0" applyFont="1"/>
    <xf numFmtId="0" fontId="0" fillId="0" borderId="0" xfId="0" applyAlignment="1">
      <alignment vertical="center"/>
    </xf>
    <xf numFmtId="0" fontId="0" fillId="0" borderId="9" xfId="0" applyBorder="1" applyAlignment="1">
      <alignment horizontal="center" wrapText="1"/>
    </xf>
    <xf numFmtId="0" fontId="7" fillId="3" borderId="0" xfId="0" applyFont="1" applyFill="1"/>
    <xf numFmtId="0" fontId="1" fillId="3" borderId="5" xfId="0" applyFont="1" applyFill="1" applyBorder="1" applyAlignment="1">
      <alignment vertical="center" wrapText="1"/>
    </xf>
    <xf numFmtId="0" fontId="0" fillId="2" borderId="9" xfId="0" applyFill="1" applyBorder="1" applyAlignment="1" applyProtection="1">
      <alignment horizontal="center" vertical="top" wrapText="1"/>
      <protection locked="0"/>
    </xf>
    <xf numFmtId="0" fontId="1" fillId="3" borderId="0" xfId="0" applyFont="1" applyFill="1" applyAlignment="1">
      <alignment horizontal="center"/>
    </xf>
    <xf numFmtId="0" fontId="1" fillId="4" borderId="9" xfId="0" applyFont="1" applyFill="1" applyBorder="1" applyAlignment="1">
      <alignment vertical="center" wrapText="1"/>
    </xf>
    <xf numFmtId="0" fontId="1" fillId="4" borderId="11" xfId="0" applyFont="1" applyFill="1" applyBorder="1" applyAlignment="1">
      <alignment horizontal="left" vertical="center" wrapText="1"/>
    </xf>
    <xf numFmtId="0" fontId="1" fillId="3" borderId="0" xfId="0" applyFont="1" applyFill="1"/>
    <xf numFmtId="0" fontId="21" fillId="4" borderId="9" xfId="0" applyFont="1" applyFill="1" applyBorder="1" applyAlignment="1">
      <alignment horizontal="center" vertical="center"/>
    </xf>
    <xf numFmtId="9" fontId="31" fillId="3" borderId="9" xfId="1" applyFont="1" applyFill="1" applyBorder="1" applyAlignment="1" applyProtection="1">
      <alignment horizontal="center" vertical="center" wrapText="1"/>
      <protection locked="0"/>
    </xf>
    <xf numFmtId="9" fontId="7" fillId="3" borderId="24" xfId="0" applyNumberFormat="1" applyFont="1" applyFill="1" applyBorder="1" applyAlignment="1">
      <alignment horizontal="center" vertical="center" wrapText="1"/>
    </xf>
    <xf numFmtId="9" fontId="31" fillId="2" borderId="9" xfId="1" applyFont="1" applyFill="1" applyBorder="1" applyAlignment="1" applyProtection="1">
      <alignment horizontal="center" vertical="center" wrapText="1"/>
      <protection locked="0"/>
    </xf>
    <xf numFmtId="0" fontId="21" fillId="3" borderId="5" xfId="0" applyFont="1" applyFill="1" applyBorder="1" applyAlignment="1">
      <alignment horizontal="center" vertical="center"/>
    </xf>
    <xf numFmtId="0" fontId="26" fillId="4" borderId="13" xfId="0" applyFont="1" applyFill="1" applyBorder="1" applyAlignment="1">
      <alignment horizontal="center" vertical="center" wrapText="1"/>
    </xf>
    <xf numFmtId="9" fontId="31" fillId="2" borderId="26" xfId="1" applyFont="1" applyFill="1" applyBorder="1" applyAlignment="1" applyProtection="1">
      <alignment horizontal="center" vertical="center" wrapText="1"/>
      <protection locked="0"/>
    </xf>
    <xf numFmtId="9" fontId="31" fillId="3" borderId="26" xfId="1" applyFont="1" applyFill="1" applyBorder="1" applyAlignment="1" applyProtection="1">
      <alignment horizontal="center" vertical="center" wrapText="1"/>
      <protection locked="0"/>
    </xf>
    <xf numFmtId="0" fontId="27" fillId="0" borderId="4" xfId="0" applyFont="1" applyBorder="1"/>
    <xf numFmtId="0" fontId="1" fillId="4" borderId="9" xfId="0" applyFont="1" applyFill="1" applyBorder="1" applyAlignment="1">
      <alignment horizontal="center"/>
    </xf>
    <xf numFmtId="0" fontId="0" fillId="2" borderId="9" xfId="0" applyFill="1" applyBorder="1"/>
    <xf numFmtId="0" fontId="1" fillId="4" borderId="9" xfId="0" applyFont="1" applyFill="1" applyBorder="1" applyAlignment="1">
      <alignment horizontal="center" vertical="center"/>
    </xf>
    <xf numFmtId="0" fontId="0" fillId="0" borderId="9" xfId="0" applyBorder="1" applyAlignment="1">
      <alignment horizontal="left" vertical="top" wrapText="1"/>
    </xf>
    <xf numFmtId="0" fontId="0" fillId="3" borderId="9" xfId="0" applyFill="1" applyBorder="1" applyAlignment="1">
      <alignment horizontal="center" vertical="center" wrapText="1"/>
    </xf>
    <xf numFmtId="0" fontId="1" fillId="0" borderId="4" xfId="0" applyFont="1" applyBorder="1" applyProtection="1">
      <protection locked="0"/>
    </xf>
    <xf numFmtId="0" fontId="1" fillId="0" borderId="1" xfId="0" applyFont="1" applyBorder="1"/>
    <xf numFmtId="0" fontId="1" fillId="0" borderId="4" xfId="0" applyFont="1" applyBorder="1"/>
    <xf numFmtId="0" fontId="3" fillId="0" borderId="0" xfId="0" applyFont="1" applyAlignment="1">
      <alignment vertical="center" wrapText="1"/>
    </xf>
    <xf numFmtId="0" fontId="1" fillId="0" borderId="2" xfId="0" applyFont="1" applyBorder="1"/>
    <xf numFmtId="0" fontId="1" fillId="0" borderId="7" xfId="0" applyFont="1" applyBorder="1"/>
    <xf numFmtId="0" fontId="0" fillId="0" borderId="2"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1" fillId="0" borderId="2" xfId="0" applyFont="1" applyBorder="1" applyProtection="1">
      <protection locked="0"/>
    </xf>
    <xf numFmtId="0" fontId="1" fillId="0" borderId="3" xfId="0" applyFont="1" applyBorder="1" applyProtection="1">
      <protection locked="0"/>
    </xf>
    <xf numFmtId="0" fontId="1" fillId="0" borderId="5" xfId="0" applyFont="1" applyBorder="1" applyProtection="1">
      <protection locked="0"/>
    </xf>
    <xf numFmtId="0" fontId="1" fillId="0" borderId="7" xfId="0" applyFont="1" applyBorder="1" applyProtection="1">
      <protection locked="0"/>
    </xf>
    <xf numFmtId="0" fontId="1" fillId="0" borderId="8" xfId="0" applyFont="1" applyBorder="1" applyProtection="1">
      <protection locked="0"/>
    </xf>
    <xf numFmtId="0" fontId="1" fillId="0" borderId="0" xfId="0" applyFont="1" applyAlignment="1">
      <alignment horizontal="left" vertical="top" wrapText="1"/>
    </xf>
    <xf numFmtId="0" fontId="7" fillId="0" borderId="3" xfId="0" applyFont="1" applyBorder="1"/>
    <xf numFmtId="0" fontId="7" fillId="0" borderId="5" xfId="0" applyFont="1" applyBorder="1"/>
    <xf numFmtId="0" fontId="7" fillId="0" borderId="8" xfId="0" applyFont="1" applyBorder="1"/>
    <xf numFmtId="0" fontId="33" fillId="3" borderId="4" xfId="0" applyFont="1" applyFill="1" applyBorder="1"/>
    <xf numFmtId="0" fontId="34" fillId="3" borderId="0" xfId="0" applyFont="1" applyFill="1" applyAlignment="1">
      <alignment horizontal="left" wrapText="1"/>
    </xf>
    <xf numFmtId="0" fontId="33" fillId="3" borderId="4" xfId="0" applyFont="1" applyFill="1" applyBorder="1" applyAlignment="1">
      <alignment horizontal="right" vertical="center"/>
    </xf>
    <xf numFmtId="0" fontId="33" fillId="3" borderId="0" xfId="0" applyFont="1" applyFill="1" applyAlignment="1">
      <alignment wrapText="1"/>
    </xf>
    <xf numFmtId="0" fontId="36" fillId="3" borderId="4" xfId="0" applyFont="1" applyFill="1" applyBorder="1" applyAlignment="1">
      <alignment horizontal="right" vertical="center"/>
    </xf>
    <xf numFmtId="0" fontId="37" fillId="0" borderId="0" xfId="0" applyFont="1"/>
    <xf numFmtId="0" fontId="38" fillId="3" borderId="0" xfId="0" applyFont="1" applyFill="1" applyAlignment="1">
      <alignment horizontal="left" vertical="center"/>
    </xf>
    <xf numFmtId="0" fontId="39" fillId="3" borderId="0" xfId="0" applyFont="1" applyFill="1" applyAlignment="1">
      <alignment horizontal="left" vertical="center"/>
    </xf>
    <xf numFmtId="0" fontId="1" fillId="4" borderId="9" xfId="0" applyFont="1" applyFill="1" applyBorder="1" applyAlignment="1">
      <alignment horizontal="left" vertical="top" wrapText="1"/>
    </xf>
    <xf numFmtId="0" fontId="0" fillId="2" borderId="9" xfId="0" applyFill="1" applyBorder="1" applyAlignment="1" applyProtection="1">
      <alignment horizontal="left" vertical="top" wrapText="1"/>
      <protection locked="0"/>
    </xf>
    <xf numFmtId="0" fontId="23" fillId="0" borderId="0" xfId="0" applyFont="1" applyAlignment="1">
      <alignment horizontal="center" vertical="center" wrapText="1"/>
    </xf>
    <xf numFmtId="0" fontId="1" fillId="4" borderId="9" xfId="0" applyFont="1" applyFill="1" applyBorder="1" applyAlignment="1">
      <alignment horizontal="left"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6" fillId="3" borderId="2" xfId="0" applyFont="1" applyFill="1" applyBorder="1" applyAlignment="1">
      <alignment horizontal="center"/>
    </xf>
    <xf numFmtId="0" fontId="0" fillId="0" borderId="15" xfId="0" applyBorder="1"/>
    <xf numFmtId="0" fontId="7" fillId="0" borderId="9" xfId="0" applyFont="1" applyBorder="1"/>
    <xf numFmtId="9" fontId="7" fillId="0" borderId="9" xfId="1" applyFont="1" applyBorder="1"/>
    <xf numFmtId="0" fontId="0" fillId="0" borderId="9" xfId="0" applyBorder="1" applyAlignment="1">
      <alignment horizontal="left" wrapText="1"/>
    </xf>
    <xf numFmtId="0" fontId="0" fillId="0" borderId="9" xfId="0" applyBorder="1" applyAlignment="1">
      <alignment horizontal="center"/>
    </xf>
    <xf numFmtId="0" fontId="7" fillId="3" borderId="9" xfId="0" applyFont="1" applyFill="1" applyBorder="1" applyAlignment="1">
      <alignment horizontal="left" vertical="center" wrapText="1"/>
    </xf>
    <xf numFmtId="0" fontId="0" fillId="0" borderId="20" xfId="0" applyBorder="1"/>
    <xf numFmtId="9" fontId="0" fillId="0" borderId="20" xfId="1" applyFont="1" applyBorder="1"/>
    <xf numFmtId="0" fontId="1" fillId="4" borderId="14" xfId="0" applyFont="1" applyFill="1" applyBorder="1" applyAlignment="1">
      <alignment horizontal="center" vertical="center" wrapText="1"/>
    </xf>
    <xf numFmtId="9" fontId="7" fillId="2" borderId="9" xfId="1" applyFont="1" applyFill="1" applyBorder="1" applyAlignment="1" applyProtection="1">
      <alignment horizontal="left" vertical="top" wrapText="1"/>
      <protection locked="0"/>
    </xf>
    <xf numFmtId="9" fontId="5" fillId="2" borderId="9" xfId="1" applyFont="1" applyFill="1" applyBorder="1" applyAlignment="1" applyProtection="1">
      <alignment horizontal="left" vertical="top" wrapText="1"/>
      <protection locked="0"/>
    </xf>
    <xf numFmtId="0" fontId="1" fillId="13" borderId="9"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5" xfId="0" applyBorder="1" applyAlignment="1">
      <alignment vertical="center" wrapText="1"/>
    </xf>
    <xf numFmtId="0" fontId="2" fillId="3" borderId="0" xfId="0" applyFont="1" applyFill="1"/>
    <xf numFmtId="0" fontId="0" fillId="0" borderId="5" xfId="0" applyBorder="1" applyAlignment="1">
      <alignment wrapText="1"/>
    </xf>
    <xf numFmtId="0" fontId="0" fillId="2" borderId="9" xfId="0" applyFill="1" applyBorder="1" applyAlignment="1">
      <alignment horizontal="left" vertical="center" wrapText="1"/>
    </xf>
    <xf numFmtId="0" fontId="16" fillId="2" borderId="15" xfId="0" applyFont="1" applyFill="1" applyBorder="1" applyAlignment="1" applyProtection="1">
      <alignment horizontal="center" vertical="center" wrapText="1"/>
      <protection locked="0"/>
    </xf>
    <xf numFmtId="0" fontId="1" fillId="4" borderId="9" xfId="0" applyFont="1" applyFill="1" applyBorder="1" applyAlignment="1">
      <alignment horizontal="center" vertical="center" wrapText="1"/>
    </xf>
    <xf numFmtId="0" fontId="21" fillId="14" borderId="9" xfId="0" applyFont="1" applyFill="1" applyBorder="1" applyAlignment="1">
      <alignment horizontal="center" vertical="center"/>
    </xf>
    <xf numFmtId="0" fontId="21" fillId="14" borderId="5"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pplyProtection="1">
      <alignment horizontal="center"/>
      <protection locked="0"/>
    </xf>
    <xf numFmtId="0" fontId="0" fillId="0" borderId="0" xfId="0"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20" fillId="0" borderId="0" xfId="2" applyBorder="1"/>
    <xf numFmtId="0" fontId="20" fillId="2" borderId="9" xfId="2" applyFill="1" applyBorder="1" applyAlignment="1" applyProtection="1">
      <alignment horizontal="center" vertical="center" wrapText="1"/>
      <protection locked="0"/>
    </xf>
    <xf numFmtId="0" fontId="20" fillId="3" borderId="0" xfId="2" applyFill="1" applyBorder="1" applyAlignment="1" applyProtection="1">
      <alignment horizontal="center"/>
      <protection locked="0"/>
    </xf>
    <xf numFmtId="0" fontId="0" fillId="0" borderId="0" xfId="0" applyAlignment="1" applyProtection="1">
      <alignment horizontal="left" vertical="center" wrapText="1"/>
      <protection locked="0"/>
    </xf>
    <xf numFmtId="0" fontId="0" fillId="0" borderId="0" xfId="0" applyAlignment="1" applyProtection="1">
      <alignment vertical="center"/>
      <protection locked="0"/>
    </xf>
    <xf numFmtId="0" fontId="1" fillId="5" borderId="9"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1" fillId="4" borderId="14" xfId="0" applyFont="1" applyFill="1" applyBorder="1" applyAlignment="1">
      <alignment horizontal="left" vertical="center" wrapText="1"/>
    </xf>
    <xf numFmtId="0" fontId="18" fillId="4" borderId="9" xfId="2" applyFont="1" applyFill="1" applyBorder="1" applyAlignment="1">
      <alignment horizontal="right" vertical="center" wrapText="1"/>
    </xf>
    <xf numFmtId="0" fontId="0" fillId="0" borderId="0" xfId="0" applyAlignment="1">
      <alignment horizontal="center" vertical="center"/>
    </xf>
    <xf numFmtId="0" fontId="0" fillId="0" borderId="2" xfId="0" applyBorder="1" applyAlignment="1">
      <alignment horizontal="center" vertical="center"/>
    </xf>
    <xf numFmtId="0" fontId="1" fillId="4" borderId="9"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5" borderId="19" xfId="0" applyFont="1" applyFill="1" applyBorder="1" applyAlignment="1" applyProtection="1">
      <alignment horizontal="center" vertical="center"/>
      <protection locked="0"/>
    </xf>
    <xf numFmtId="0" fontId="21" fillId="0" borderId="0" xfId="0" applyFont="1" applyAlignment="1" applyProtection="1">
      <alignment horizontal="center"/>
      <protection locked="0"/>
    </xf>
    <xf numFmtId="0" fontId="11" fillId="2" borderId="9" xfId="0" applyFont="1" applyFill="1" applyBorder="1" applyAlignment="1" applyProtection="1">
      <alignment horizontal="center" vertical="center" wrapText="1"/>
      <protection locked="0"/>
    </xf>
    <xf numFmtId="0" fontId="11" fillId="0" borderId="9" xfId="0" applyFont="1" applyBorder="1" applyAlignment="1">
      <alignment horizontal="center" vertical="center"/>
    </xf>
    <xf numFmtId="0" fontId="47" fillId="3" borderId="26" xfId="1" applyNumberFormat="1" applyFont="1" applyFill="1" applyBorder="1" applyAlignment="1" applyProtection="1">
      <alignment horizontal="center" vertical="center" wrapText="1"/>
      <protection locked="0"/>
    </xf>
    <xf numFmtId="0" fontId="0" fillId="3" borderId="3" xfId="0" applyFill="1" applyBorder="1"/>
    <xf numFmtId="0" fontId="0" fillId="3" borderId="5" xfId="0" applyFill="1" applyBorder="1"/>
    <xf numFmtId="0" fontId="1" fillId="0" borderId="6" xfId="0" applyFont="1" applyBorder="1"/>
    <xf numFmtId="0" fontId="18" fillId="4" borderId="9" xfId="2" applyFont="1" applyFill="1" applyBorder="1" applyAlignment="1">
      <alignment horizontal="left" vertical="center" wrapText="1"/>
    </xf>
    <xf numFmtId="0" fontId="7" fillId="3" borderId="0" xfId="0" applyFont="1" applyFill="1" applyAlignment="1" applyProtection="1">
      <alignment horizontal="left" vertical="top" wrapText="1"/>
      <protection locked="0"/>
    </xf>
    <xf numFmtId="0" fontId="1" fillId="3" borderId="0" xfId="0" applyFont="1" applyFill="1" applyAlignment="1" applyProtection="1">
      <alignment horizontal="center" vertical="top" wrapText="1"/>
      <protection locked="0"/>
    </xf>
    <xf numFmtId="0" fontId="41" fillId="0" borderId="0" xfId="0" applyFont="1" applyAlignment="1">
      <alignment vertical="center" textRotation="255"/>
    </xf>
    <xf numFmtId="0" fontId="33" fillId="2" borderId="9"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protection locked="0"/>
    </xf>
    <xf numFmtId="0" fontId="7" fillId="0" borderId="9" xfId="0" applyFont="1" applyBorder="1" applyAlignment="1">
      <alignment wrapText="1"/>
    </xf>
    <xf numFmtId="9" fontId="0" fillId="0" borderId="0" xfId="0" applyNumberFormat="1"/>
    <xf numFmtId="0" fontId="1" fillId="3" borderId="0" xfId="0" applyFont="1" applyFill="1" applyProtection="1">
      <protection locked="0"/>
    </xf>
    <xf numFmtId="0" fontId="13"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0" fillId="0" borderId="0" xfId="0" applyAlignment="1" applyProtection="1">
      <alignment horizontal="left" vertical="top"/>
      <protection locked="0"/>
    </xf>
    <xf numFmtId="0" fontId="0" fillId="2" borderId="9" xfId="0" applyFill="1" applyBorder="1" applyAlignment="1" applyProtection="1">
      <alignment vertical="top" wrapText="1"/>
      <protection locked="0"/>
    </xf>
    <xf numFmtId="0" fontId="24" fillId="3" borderId="9" xfId="0" applyFont="1" applyFill="1" applyBorder="1" applyAlignment="1" applyProtection="1">
      <alignment horizontal="left" vertical="top" wrapText="1"/>
      <protection locked="0"/>
    </xf>
    <xf numFmtId="0" fontId="47" fillId="3" borderId="9" xfId="0" applyFont="1" applyFill="1" applyBorder="1" applyAlignment="1" applyProtection="1">
      <alignment horizontal="left" vertical="top" wrapText="1"/>
      <protection locked="0"/>
    </xf>
    <xf numFmtId="0" fontId="48" fillId="0" borderId="9" xfId="0" applyFont="1" applyBorder="1" applyAlignment="1">
      <alignment horizontal="left" vertical="top" wrapText="1"/>
    </xf>
    <xf numFmtId="9" fontId="47" fillId="3" borderId="26" xfId="1" applyFont="1" applyFill="1" applyBorder="1" applyAlignment="1" applyProtection="1">
      <alignment horizontal="left" vertical="top" wrapText="1"/>
      <protection locked="0"/>
    </xf>
    <xf numFmtId="0" fontId="7" fillId="3" borderId="0" xfId="0" applyFont="1" applyFill="1" applyProtection="1">
      <protection locked="0"/>
    </xf>
    <xf numFmtId="0" fontId="0" fillId="2" borderId="14" xfId="0" applyFill="1" applyBorder="1" applyAlignment="1" applyProtection="1">
      <alignment horizontal="left" vertical="top" wrapText="1"/>
      <protection locked="0"/>
    </xf>
    <xf numFmtId="0" fontId="53" fillId="3" borderId="9" xfId="0" applyFont="1" applyFill="1" applyBorder="1" applyAlignment="1" applyProtection="1">
      <alignment horizontal="left" vertical="top" wrapText="1"/>
      <protection locked="0"/>
    </xf>
    <xf numFmtId="0" fontId="24" fillId="3" borderId="9" xfId="0" applyFont="1" applyFill="1" applyBorder="1" applyAlignment="1" applyProtection="1">
      <alignment horizontal="center" vertical="top" wrapText="1"/>
      <protection locked="0"/>
    </xf>
    <xf numFmtId="0" fontId="55" fillId="2" borderId="9" xfId="0" applyFont="1" applyFill="1" applyBorder="1" applyAlignment="1" applyProtection="1">
      <alignment wrapText="1"/>
      <protection locked="0"/>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56" fillId="4" borderId="38" xfId="0" applyFont="1" applyFill="1" applyBorder="1" applyAlignment="1">
      <alignment vertical="center"/>
    </xf>
    <xf numFmtId="0" fontId="7" fillId="0" borderId="24" xfId="0" applyFont="1" applyBorder="1" applyAlignment="1">
      <alignment horizontal="center" wrapText="1"/>
    </xf>
    <xf numFmtId="0" fontId="7" fillId="17" borderId="16" xfId="0" applyFont="1" applyFill="1" applyBorder="1" applyAlignment="1">
      <alignment vertical="center"/>
    </xf>
    <xf numFmtId="0" fontId="7" fillId="17" borderId="16" xfId="0" applyFont="1" applyFill="1" applyBorder="1" applyAlignment="1">
      <alignment horizontal="center" vertical="center"/>
    </xf>
    <xf numFmtId="0" fontId="7" fillId="17" borderId="16"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horizontal="left" vertical="center" wrapText="1"/>
    </xf>
    <xf numFmtId="0" fontId="7" fillId="0" borderId="15" xfId="0" applyFont="1" applyBorder="1" applyAlignment="1">
      <alignment horizontal="center" vertical="center"/>
    </xf>
    <xf numFmtId="0" fontId="7" fillId="0" borderId="15" xfId="0" applyFont="1" applyBorder="1" applyAlignment="1">
      <alignment horizontal="left" vertical="center" wrapText="1"/>
    </xf>
    <xf numFmtId="0" fontId="7" fillId="17" borderId="14" xfId="0" applyFont="1" applyFill="1" applyBorder="1" applyAlignment="1">
      <alignment vertical="center"/>
    </xf>
    <xf numFmtId="0" fontId="7" fillId="17" borderId="14" xfId="0" applyFont="1" applyFill="1" applyBorder="1" applyAlignment="1">
      <alignment horizontal="center" vertical="center"/>
    </xf>
    <xf numFmtId="0" fontId="7" fillId="17" borderId="14" xfId="0" applyFont="1" applyFill="1" applyBorder="1" applyAlignment="1">
      <alignment horizontal="center" vertical="center" wrapText="1"/>
    </xf>
    <xf numFmtId="0" fontId="7" fillId="0" borderId="0" xfId="0" applyFont="1" applyAlignment="1">
      <alignment wrapText="1"/>
    </xf>
    <xf numFmtId="0" fontId="7" fillId="0" borderId="0" xfId="0" applyFont="1" applyAlignment="1">
      <alignment vertical="center" wrapText="1"/>
    </xf>
    <xf numFmtId="0" fontId="7" fillId="17" borderId="9" xfId="0" applyFont="1" applyFill="1" applyBorder="1" applyAlignment="1">
      <alignment vertical="center"/>
    </xf>
    <xf numFmtId="0" fontId="7" fillId="17" borderId="9" xfId="0" applyFont="1" applyFill="1" applyBorder="1" applyAlignment="1">
      <alignment horizontal="center" vertical="center"/>
    </xf>
    <xf numFmtId="0" fontId="7" fillId="17" borderId="9" xfId="0" applyFont="1" applyFill="1" applyBorder="1" applyAlignment="1">
      <alignment horizontal="center" vertical="center" wrapText="1"/>
    </xf>
    <xf numFmtId="0" fontId="0" fillId="19" borderId="9" xfId="0" applyFill="1" applyBorder="1" applyAlignment="1">
      <alignment vertical="center" wrapText="1"/>
    </xf>
    <xf numFmtId="0" fontId="55" fillId="19" borderId="9" xfId="0" applyFont="1" applyFill="1" applyBorder="1" applyAlignment="1">
      <alignment vertical="center" wrapText="1"/>
    </xf>
    <xf numFmtId="0" fontId="55" fillId="19" borderId="15" xfId="0" applyFont="1" applyFill="1" applyBorder="1" applyAlignment="1">
      <alignment vertical="center" wrapText="1"/>
    </xf>
    <xf numFmtId="0" fontId="7" fillId="19" borderId="9" xfId="0" applyFont="1" applyFill="1" applyBorder="1" applyAlignment="1">
      <alignment vertical="center" wrapText="1"/>
    </xf>
    <xf numFmtId="0" fontId="7" fillId="19" borderId="15" xfId="0" applyFont="1" applyFill="1" applyBorder="1" applyAlignment="1">
      <alignment vertical="center" wrapText="1"/>
    </xf>
    <xf numFmtId="0" fontId="7" fillId="0" borderId="9" xfId="0" quotePrefix="1" applyFont="1" applyBorder="1" applyAlignment="1">
      <alignment horizontal="left" vertical="center" wrapText="1"/>
    </xf>
    <xf numFmtId="0" fontId="22" fillId="2" borderId="38" xfId="0" applyFont="1" applyFill="1" applyBorder="1" applyAlignment="1">
      <alignment horizontal="center"/>
    </xf>
    <xf numFmtId="0" fontId="22" fillId="2" borderId="39" xfId="0" applyFont="1" applyFill="1" applyBorder="1" applyAlignment="1">
      <alignment horizontal="center"/>
    </xf>
    <xf numFmtId="0" fontId="22" fillId="2" borderId="40" xfId="0" applyFont="1" applyFill="1" applyBorder="1" applyAlignment="1">
      <alignment horizontal="center"/>
    </xf>
    <xf numFmtId="0" fontId="22" fillId="18" borderId="41" xfId="0" applyFont="1" applyFill="1" applyBorder="1" applyAlignment="1">
      <alignment horizontal="center"/>
    </xf>
    <xf numFmtId="0" fontId="22" fillId="18" borderId="42" xfId="0" applyFont="1" applyFill="1" applyBorder="1" applyAlignment="1">
      <alignment horizontal="center"/>
    </xf>
    <xf numFmtId="0" fontId="22" fillId="18" borderId="24" xfId="0" applyFont="1" applyFill="1" applyBorder="1" applyAlignment="1">
      <alignment horizontal="center"/>
    </xf>
    <xf numFmtId="0" fontId="7" fillId="0" borderId="10" xfId="0" applyFont="1" applyBorder="1" applyAlignment="1">
      <alignment horizontal="left"/>
    </xf>
    <xf numFmtId="0" fontId="57" fillId="4" borderId="15" xfId="0" applyFont="1" applyFill="1" applyBorder="1" applyAlignment="1">
      <alignment horizontal="center"/>
    </xf>
    <xf numFmtId="0" fontId="22" fillId="2" borderId="38" xfId="0" applyFont="1" applyFill="1" applyBorder="1" applyAlignment="1">
      <alignment horizontal="center" vertical="center"/>
    </xf>
    <xf numFmtId="0" fontId="22" fillId="2" borderId="39" xfId="0" applyFont="1" applyFill="1" applyBorder="1" applyAlignment="1">
      <alignment horizontal="center" vertical="center"/>
    </xf>
    <xf numFmtId="0" fontId="22" fillId="2" borderId="40" xfId="0" applyFont="1" applyFill="1" applyBorder="1" applyAlignment="1">
      <alignment horizontal="center" vertical="center"/>
    </xf>
    <xf numFmtId="0" fontId="2" fillId="3" borderId="0" xfId="0" applyFont="1" applyFill="1" applyAlignment="1">
      <alignment horizontal="center" wrapText="1"/>
    </xf>
    <xf numFmtId="0" fontId="1" fillId="4" borderId="9" xfId="0" applyFont="1" applyFill="1" applyBorder="1" applyAlignment="1">
      <alignment horizontal="left" vertical="top" wrapText="1"/>
    </xf>
    <xf numFmtId="0" fontId="0" fillId="2" borderId="9" xfId="0" applyFill="1" applyBorder="1" applyAlignment="1" applyProtection="1">
      <alignment horizontal="left" vertical="top" wrapText="1"/>
      <protection locked="0"/>
    </xf>
    <xf numFmtId="0" fontId="24" fillId="3" borderId="9" xfId="0" applyFont="1" applyFill="1" applyBorder="1" applyAlignment="1" applyProtection="1">
      <alignment horizontal="center" vertical="center"/>
      <protection locked="0"/>
    </xf>
    <xf numFmtId="0" fontId="43" fillId="13" borderId="23" xfId="0" applyFont="1" applyFill="1" applyBorder="1" applyAlignment="1">
      <alignment horizontal="center" vertical="center" wrapText="1"/>
    </xf>
    <xf numFmtId="0" fontId="43" fillId="13" borderId="27" xfId="0" applyFont="1" applyFill="1" applyBorder="1" applyAlignment="1">
      <alignment horizontal="center" vertical="center" wrapText="1"/>
    </xf>
    <xf numFmtId="0" fontId="23" fillId="0" borderId="2" xfId="0" applyFont="1" applyBorder="1" applyAlignment="1">
      <alignment horizontal="center"/>
    </xf>
    <xf numFmtId="0" fontId="25" fillId="0" borderId="0" xfId="0" applyFont="1" applyAlignment="1">
      <alignment horizontal="right" vertical="center"/>
    </xf>
    <xf numFmtId="0" fontId="0" fillId="0" borderId="0" xfId="0" applyAlignment="1">
      <alignment horizontal="center"/>
    </xf>
    <xf numFmtId="0" fontId="32" fillId="4" borderId="13" xfId="0" applyFont="1" applyFill="1" applyBorder="1" applyAlignment="1">
      <alignment horizontal="center" vertical="center" wrapText="1"/>
    </xf>
    <xf numFmtId="0" fontId="24" fillId="2" borderId="9" xfId="0" applyFont="1" applyFill="1" applyBorder="1" applyAlignment="1" applyProtection="1">
      <alignment horizontal="center" vertical="center" wrapText="1"/>
      <protection locked="0"/>
    </xf>
    <xf numFmtId="0" fontId="30" fillId="2" borderId="9" xfId="0" applyFont="1" applyFill="1" applyBorder="1" applyAlignment="1" applyProtection="1">
      <alignment horizontal="center" vertical="center" wrapText="1"/>
      <protection locked="0"/>
    </xf>
    <xf numFmtId="0" fontId="41" fillId="13" borderId="15" xfId="0" applyFont="1" applyFill="1" applyBorder="1" applyAlignment="1">
      <alignment horizontal="center" vertical="center" wrapText="1"/>
    </xf>
    <xf numFmtId="0" fontId="41" fillId="13" borderId="14" xfId="0" applyFont="1" applyFill="1" applyBorder="1" applyAlignment="1">
      <alignment horizontal="center" vertical="center" wrapText="1"/>
    </xf>
    <xf numFmtId="0" fontId="24" fillId="3" borderId="16" xfId="0" applyFont="1" applyFill="1" applyBorder="1" applyAlignment="1" applyProtection="1">
      <alignment horizontal="center"/>
      <protection locked="0"/>
    </xf>
    <xf numFmtId="0" fontId="1" fillId="3" borderId="35" xfId="0" applyFont="1" applyFill="1" applyBorder="1" applyAlignment="1" applyProtection="1">
      <alignment horizontal="center"/>
      <protection locked="0"/>
    </xf>
    <xf numFmtId="0" fontId="1" fillId="13" borderId="15" xfId="0" applyFont="1" applyFill="1" applyBorder="1" applyAlignment="1">
      <alignment horizontal="center" vertical="center" wrapText="1"/>
    </xf>
    <xf numFmtId="0" fontId="1" fillId="13" borderId="14" xfId="0" applyFont="1" applyFill="1" applyBorder="1" applyAlignment="1">
      <alignment horizontal="center" vertical="center" wrapText="1"/>
    </xf>
    <xf numFmtId="0" fontId="26" fillId="13" borderId="17" xfId="0" applyFont="1" applyFill="1" applyBorder="1" applyAlignment="1">
      <alignment horizontal="center" vertical="center" wrapText="1"/>
    </xf>
    <xf numFmtId="0" fontId="26" fillId="13" borderId="18" xfId="0" applyFont="1" applyFill="1" applyBorder="1" applyAlignment="1">
      <alignment horizontal="center" vertical="center" wrapText="1"/>
    </xf>
    <xf numFmtId="0" fontId="21" fillId="4" borderId="11" xfId="0" applyFont="1" applyFill="1" applyBorder="1" applyAlignment="1" applyProtection="1">
      <alignment horizontal="center"/>
      <protection locked="0"/>
    </xf>
    <xf numFmtId="0" fontId="21" fillId="4" borderId="34" xfId="0" applyFont="1" applyFill="1" applyBorder="1" applyAlignment="1" applyProtection="1">
      <alignment horizontal="center"/>
      <protection locked="0"/>
    </xf>
    <xf numFmtId="0" fontId="21" fillId="4" borderId="20" xfId="0" applyFont="1" applyFill="1" applyBorder="1" applyAlignment="1" applyProtection="1">
      <alignment horizontal="center"/>
      <protection locked="0"/>
    </xf>
    <xf numFmtId="0" fontId="1" fillId="13" borderId="9" xfId="0" applyFont="1" applyFill="1" applyBorder="1" applyAlignment="1">
      <alignment horizontal="center" vertical="center" wrapText="1"/>
    </xf>
    <xf numFmtId="0" fontId="41" fillId="13" borderId="23" xfId="0" applyFont="1" applyFill="1" applyBorder="1" applyAlignment="1">
      <alignment horizontal="center" vertical="center"/>
    </xf>
    <xf numFmtId="0" fontId="41" fillId="13" borderId="12" xfId="0" applyFont="1" applyFill="1" applyBorder="1" applyAlignment="1">
      <alignment horizontal="center" vertical="center"/>
    </xf>
    <xf numFmtId="0" fontId="41" fillId="13" borderId="21" xfId="0" applyFont="1" applyFill="1" applyBorder="1" applyAlignment="1">
      <alignment horizontal="center" vertical="center"/>
    </xf>
    <xf numFmtId="0" fontId="24" fillId="3" borderId="9" xfId="0" applyFont="1" applyFill="1" applyBorder="1" applyAlignment="1" applyProtection="1">
      <alignment horizontal="center"/>
      <protection locked="0"/>
    </xf>
    <xf numFmtId="0" fontId="21" fillId="14" borderId="11" xfId="0" applyFont="1" applyFill="1" applyBorder="1" applyAlignment="1">
      <alignment horizontal="center" vertical="center"/>
    </xf>
    <xf numFmtId="0" fontId="21" fillId="14" borderId="34" xfId="0" applyFont="1" applyFill="1" applyBorder="1" applyAlignment="1">
      <alignment horizontal="center" vertical="center"/>
    </xf>
    <xf numFmtId="0" fontId="21" fillId="14" borderId="20" xfId="0" applyFont="1" applyFill="1" applyBorder="1" applyAlignment="1">
      <alignment horizontal="center" vertical="center"/>
    </xf>
    <xf numFmtId="9" fontId="31" fillId="3" borderId="11" xfId="1" applyFont="1" applyFill="1" applyBorder="1" applyAlignment="1" applyProtection="1">
      <alignment horizontal="center" vertical="center" wrapText="1"/>
      <protection locked="0"/>
    </xf>
    <xf numFmtId="9" fontId="31" fillId="3" borderId="34" xfId="1" applyFont="1" applyFill="1" applyBorder="1" applyAlignment="1" applyProtection="1">
      <alignment horizontal="center" vertical="center" wrapText="1"/>
      <protection locked="0"/>
    </xf>
    <xf numFmtId="9" fontId="31" fillId="3" borderId="20" xfId="1" applyFont="1" applyFill="1" applyBorder="1" applyAlignment="1" applyProtection="1">
      <alignment horizontal="center" vertical="center" wrapText="1"/>
      <protection locked="0"/>
    </xf>
    <xf numFmtId="0" fontId="24" fillId="3" borderId="11" xfId="0" applyFont="1" applyFill="1" applyBorder="1" applyAlignment="1" applyProtection="1">
      <alignment horizontal="center"/>
      <protection locked="0"/>
    </xf>
    <xf numFmtId="0" fontId="24" fillId="3" borderId="34" xfId="0" applyFont="1" applyFill="1" applyBorder="1" applyAlignment="1" applyProtection="1">
      <alignment horizontal="center"/>
      <protection locked="0"/>
    </xf>
    <xf numFmtId="0" fontId="24" fillId="3" borderId="20" xfId="0" applyFont="1" applyFill="1" applyBorder="1" applyAlignment="1" applyProtection="1">
      <alignment horizontal="center"/>
      <protection locked="0"/>
    </xf>
    <xf numFmtId="0" fontId="24" fillId="3" borderId="15" xfId="0" applyFont="1" applyFill="1" applyBorder="1" applyAlignment="1" applyProtection="1">
      <alignment horizontal="center"/>
      <protection locked="0"/>
    </xf>
    <xf numFmtId="0" fontId="24" fillId="3" borderId="14" xfId="0" applyFont="1" applyFill="1" applyBorder="1" applyAlignment="1" applyProtection="1">
      <alignment horizontal="center"/>
      <protection locked="0"/>
    </xf>
    <xf numFmtId="0" fontId="1" fillId="3" borderId="15" xfId="0" applyFont="1" applyFill="1" applyBorder="1" applyAlignment="1" applyProtection="1">
      <alignment horizontal="center"/>
      <protection locked="0"/>
    </xf>
    <xf numFmtId="0" fontId="1" fillId="3" borderId="16" xfId="0" applyFont="1" applyFill="1" applyBorder="1" applyAlignment="1" applyProtection="1">
      <alignment horizontal="center"/>
      <protection locked="0"/>
    </xf>
    <xf numFmtId="0" fontId="1" fillId="3" borderId="14" xfId="0" applyFon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0" fontId="21" fillId="5" borderId="34" xfId="0" applyFont="1" applyFill="1" applyBorder="1" applyAlignment="1" applyProtection="1">
      <alignment horizontal="center"/>
      <protection locked="0"/>
    </xf>
    <xf numFmtId="0" fontId="21" fillId="5" borderId="20" xfId="0" applyFont="1" applyFill="1" applyBorder="1" applyAlignment="1" applyProtection="1">
      <alignment horizontal="center"/>
      <protection locked="0"/>
    </xf>
    <xf numFmtId="0" fontId="24" fillId="2" borderId="15"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14" xfId="0" applyFon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32" fillId="4" borderId="25" xfId="0" applyFont="1" applyFill="1" applyBorder="1" applyAlignment="1">
      <alignment horizontal="center" vertical="center" wrapText="1"/>
    </xf>
    <xf numFmtId="0" fontId="24" fillId="2" borderId="26" xfId="0" applyFont="1" applyFill="1" applyBorder="1" applyAlignment="1" applyProtection="1">
      <alignment horizontal="center" vertical="center" wrapText="1"/>
      <protection locked="0"/>
    </xf>
    <xf numFmtId="9" fontId="31" fillId="3" borderId="33" xfId="1" applyFont="1" applyFill="1" applyBorder="1" applyAlignment="1" applyProtection="1">
      <alignment horizontal="center" vertical="center" wrapText="1"/>
      <protection locked="0"/>
    </xf>
    <xf numFmtId="9" fontId="31" fillId="3" borderId="36" xfId="1" applyFont="1" applyFill="1" applyBorder="1" applyAlignment="1" applyProtection="1">
      <alignment horizontal="center" vertical="center" wrapText="1"/>
      <protection locked="0"/>
    </xf>
    <xf numFmtId="9" fontId="31" fillId="3" borderId="37" xfId="1" applyFont="1" applyFill="1" applyBorder="1" applyAlignment="1" applyProtection="1">
      <alignment horizontal="center" vertical="center" wrapText="1"/>
      <protection locked="0"/>
    </xf>
    <xf numFmtId="0" fontId="41" fillId="15" borderId="16" xfId="0" applyFont="1" applyFill="1" applyBorder="1" applyAlignment="1">
      <alignment horizontal="center" vertical="center" textRotation="255"/>
    </xf>
    <xf numFmtId="0" fontId="41" fillId="15" borderId="14" xfId="0" applyFont="1" applyFill="1" applyBorder="1" applyAlignment="1">
      <alignment horizontal="center" vertical="center" textRotation="255"/>
    </xf>
    <xf numFmtId="0" fontId="41" fillId="16" borderId="15" xfId="0" applyFont="1" applyFill="1" applyBorder="1" applyAlignment="1">
      <alignment horizontal="center" vertical="center" textRotation="255"/>
    </xf>
    <xf numFmtId="0" fontId="41" fillId="16" borderId="16" xfId="0" applyFont="1" applyFill="1" applyBorder="1" applyAlignment="1">
      <alignment horizontal="center" vertical="center" textRotation="255"/>
    </xf>
    <xf numFmtId="0" fontId="41" fillId="16" borderId="14" xfId="0" applyFont="1" applyFill="1" applyBorder="1" applyAlignment="1">
      <alignment horizontal="center" vertical="center" textRotation="255"/>
    </xf>
    <xf numFmtId="0" fontId="41" fillId="11" borderId="15" xfId="0" applyFont="1" applyFill="1" applyBorder="1" applyAlignment="1">
      <alignment horizontal="center" vertical="center" textRotation="255"/>
    </xf>
    <xf numFmtId="0" fontId="41" fillId="11" borderId="16" xfId="0" applyFont="1" applyFill="1" applyBorder="1" applyAlignment="1">
      <alignment horizontal="center" vertical="center" textRotation="255"/>
    </xf>
    <xf numFmtId="0" fontId="41" fillId="11" borderId="14" xfId="0" applyFont="1" applyFill="1" applyBorder="1" applyAlignment="1">
      <alignment horizontal="center" vertical="center" textRotation="255"/>
    </xf>
    <xf numFmtId="0" fontId="41" fillId="12" borderId="9" xfId="0" applyFont="1" applyFill="1" applyBorder="1" applyAlignment="1">
      <alignment horizontal="center" vertical="center" textRotation="255"/>
    </xf>
    <xf numFmtId="0" fontId="29" fillId="6" borderId="15" xfId="0" applyFont="1" applyFill="1" applyBorder="1" applyAlignment="1">
      <alignment horizontal="center" vertical="center" textRotation="255"/>
    </xf>
    <xf numFmtId="0" fontId="29" fillId="6" borderId="16" xfId="0" applyFont="1" applyFill="1" applyBorder="1" applyAlignment="1">
      <alignment horizontal="center" vertical="center" textRotation="255"/>
    </xf>
    <xf numFmtId="0" fontId="29" fillId="6" borderId="14" xfId="0" applyFont="1" applyFill="1" applyBorder="1" applyAlignment="1">
      <alignment horizontal="center" vertical="center" textRotation="255"/>
    </xf>
    <xf numFmtId="0" fontId="29" fillId="7" borderId="15" xfId="0" applyFont="1" applyFill="1" applyBorder="1" applyAlignment="1">
      <alignment horizontal="center" vertical="center" textRotation="255" wrapText="1"/>
    </xf>
    <xf numFmtId="0" fontId="29" fillId="7" borderId="16" xfId="0" applyFont="1" applyFill="1" applyBorder="1" applyAlignment="1">
      <alignment horizontal="center" vertical="center" textRotation="255" wrapText="1"/>
    </xf>
    <xf numFmtId="0" fontId="29" fillId="7" borderId="14" xfId="0" applyFont="1" applyFill="1" applyBorder="1" applyAlignment="1">
      <alignment horizontal="center" vertical="center" textRotation="255" wrapText="1"/>
    </xf>
    <xf numFmtId="0" fontId="29" fillId="8" borderId="15" xfId="0" applyFont="1" applyFill="1" applyBorder="1" applyAlignment="1">
      <alignment horizontal="center" vertical="center" textRotation="255"/>
    </xf>
    <xf numFmtId="0" fontId="29" fillId="8" borderId="16" xfId="0" applyFont="1" applyFill="1" applyBorder="1" applyAlignment="1">
      <alignment horizontal="center" vertical="center" textRotation="255"/>
    </xf>
    <xf numFmtId="0" fontId="29" fillId="8" borderId="14" xfId="0" applyFont="1" applyFill="1" applyBorder="1" applyAlignment="1">
      <alignment horizontal="center" vertical="center" textRotation="255"/>
    </xf>
    <xf numFmtId="0" fontId="42" fillId="9" borderId="15" xfId="0" applyFont="1" applyFill="1" applyBorder="1" applyAlignment="1">
      <alignment horizontal="center" vertical="center" textRotation="255"/>
    </xf>
    <xf numFmtId="0" fontId="42" fillId="9" borderId="16" xfId="0" applyFont="1" applyFill="1" applyBorder="1" applyAlignment="1">
      <alignment horizontal="center" vertical="center" textRotation="255"/>
    </xf>
    <xf numFmtId="0" fontId="42" fillId="9" borderId="14" xfId="0" applyFont="1" applyFill="1" applyBorder="1" applyAlignment="1">
      <alignment horizontal="center" vertical="center" textRotation="255"/>
    </xf>
    <xf numFmtId="0" fontId="41" fillId="10" borderId="15" xfId="0" applyFont="1" applyFill="1" applyBorder="1" applyAlignment="1">
      <alignment horizontal="center" vertical="center" textRotation="255"/>
    </xf>
    <xf numFmtId="0" fontId="41" fillId="10" borderId="16" xfId="0" applyFont="1" applyFill="1" applyBorder="1" applyAlignment="1">
      <alignment horizontal="center" vertical="center" textRotation="255"/>
    </xf>
    <xf numFmtId="0" fontId="20" fillId="0" borderId="2" xfId="2" applyBorder="1" applyAlignment="1">
      <alignment horizontal="center" vertical="center" wrapText="1"/>
    </xf>
    <xf numFmtId="0" fontId="9" fillId="0" borderId="28" xfId="0" applyFont="1" applyBorder="1" applyAlignment="1">
      <alignment horizontal="center" vertical="center" wrapText="1"/>
    </xf>
    <xf numFmtId="0" fontId="9" fillId="0" borderId="32" xfId="0" applyFont="1" applyBorder="1" applyAlignment="1">
      <alignment horizontal="center" vertical="center" wrapText="1"/>
    </xf>
    <xf numFmtId="0" fontId="3" fillId="0" borderId="0" xfId="0" applyFont="1" applyAlignment="1">
      <alignment horizontal="center" vertical="center" wrapText="1"/>
    </xf>
    <xf numFmtId="0" fontId="0" fillId="0" borderId="13" xfId="0" applyBorder="1" applyAlignment="1">
      <alignment horizontal="left" vertical="top" wrapText="1"/>
    </xf>
    <xf numFmtId="0" fontId="0" fillId="0" borderId="11" xfId="0" applyBorder="1" applyAlignment="1">
      <alignment horizontal="left" vertical="top" wrapText="1"/>
    </xf>
    <xf numFmtId="0" fontId="0" fillId="0" borderId="25" xfId="0" applyBorder="1" applyAlignment="1">
      <alignment horizontal="left" vertical="top" wrapText="1"/>
    </xf>
    <xf numFmtId="0" fontId="0" fillId="0" borderId="33" xfId="0" applyBorder="1" applyAlignment="1">
      <alignment horizontal="left" vertical="top" wrapText="1"/>
    </xf>
    <xf numFmtId="0" fontId="0" fillId="0" borderId="13" xfId="0" applyBorder="1" applyAlignment="1">
      <alignment horizontal="left" vertical="center" wrapText="1"/>
    </xf>
    <xf numFmtId="0" fontId="0" fillId="0" borderId="9" xfId="0" applyBorder="1" applyAlignment="1">
      <alignment horizontal="left" vertical="center" wrapText="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30" xfId="0" applyBorder="1" applyAlignment="1">
      <alignment horizontal="left" vertical="center" wrapText="1"/>
    </xf>
    <xf numFmtId="0" fontId="9" fillId="0" borderId="28" xfId="0" applyFont="1" applyBorder="1" applyAlignment="1">
      <alignment horizontal="center" wrapText="1"/>
    </xf>
    <xf numFmtId="0" fontId="9" fillId="0" borderId="31" xfId="0" applyFont="1" applyBorder="1" applyAlignment="1">
      <alignment horizontal="center" wrapText="1"/>
    </xf>
    <xf numFmtId="0" fontId="9" fillId="0" borderId="29" xfId="0" applyFont="1" applyBorder="1" applyAlignment="1">
      <alignment horizontal="center" wrapText="1"/>
    </xf>
    <xf numFmtId="0" fontId="17" fillId="0" borderId="0" xfId="0" applyFont="1" applyAlignment="1">
      <alignment horizontal="center" vertical="center" wrapText="1"/>
    </xf>
    <xf numFmtId="0" fontId="12" fillId="3" borderId="10" xfId="0" applyFont="1" applyFill="1" applyBorder="1" applyAlignment="1">
      <alignment horizontal="left" vertical="center"/>
    </xf>
    <xf numFmtId="0" fontId="19" fillId="0" borderId="12" xfId="0" applyFont="1" applyBorder="1" applyAlignment="1">
      <alignment horizontal="center" vertical="center" wrapText="1"/>
    </xf>
    <xf numFmtId="0" fontId="16" fillId="3" borderId="2" xfId="0" applyFont="1" applyFill="1" applyBorder="1" applyAlignment="1">
      <alignment horizontal="center"/>
    </xf>
    <xf numFmtId="0" fontId="0" fillId="3" borderId="0" xfId="0" applyFill="1" applyAlignment="1">
      <alignment horizontal="center" vertical="center" wrapText="1"/>
    </xf>
    <xf numFmtId="0" fontId="41" fillId="13" borderId="9" xfId="0" applyFont="1" applyFill="1" applyBorder="1" applyAlignment="1">
      <alignment horizontal="center"/>
    </xf>
    <xf numFmtId="0" fontId="21" fillId="4"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0" borderId="9" xfId="0" applyFont="1" applyBorder="1" applyAlignment="1">
      <alignment horizontal="center" vertical="center"/>
    </xf>
    <xf numFmtId="0" fontId="1" fillId="4" borderId="15"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2" fillId="2" borderId="15"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9" fontId="1" fillId="4" borderId="21" xfId="1" applyFont="1" applyFill="1" applyBorder="1" applyAlignment="1" applyProtection="1">
      <alignment horizontal="left" vertical="center" wrapText="1"/>
      <protection locked="0"/>
    </xf>
    <xf numFmtId="9" fontId="1" fillId="4" borderId="22" xfId="1" applyFont="1" applyFill="1" applyBorder="1" applyAlignment="1" applyProtection="1">
      <alignment horizontal="left" vertical="center" wrapText="1"/>
      <protection locked="0"/>
    </xf>
    <xf numFmtId="0" fontId="1" fillId="4" borderId="0" xfId="0" applyFont="1" applyFill="1" applyAlignment="1">
      <alignment horizontal="center" vertical="center" wrapText="1"/>
    </xf>
  </cellXfs>
  <cellStyles count="3">
    <cellStyle name="Hyperlink" xfId="2" builtinId="8"/>
    <cellStyle name="Normal" xfId="0" builtinId="0"/>
    <cellStyle name="Percent" xfId="1" builtinId="5"/>
  </cellStyles>
  <dxfs count="232">
    <dxf>
      <fill>
        <patternFill>
          <bgColor rgb="FFE5F2FC"/>
        </patternFill>
      </fill>
      <border>
        <left style="thin">
          <color auto="1"/>
        </left>
        <right style="thin">
          <color auto="1"/>
        </right>
        <top style="thin">
          <color auto="1"/>
        </top>
        <bottom style="thin">
          <color auto="1"/>
        </bottom>
      </border>
    </dxf>
    <dxf>
      <font>
        <color auto="1"/>
      </font>
    </dxf>
    <dxf>
      <font>
        <color rgb="FFFF0000"/>
      </font>
    </dxf>
    <dxf>
      <font>
        <color theme="1"/>
      </font>
      <fill>
        <patternFill>
          <bgColor rgb="FFE5F2FC"/>
        </patternFill>
      </fill>
      <border>
        <left style="thin">
          <color auto="1"/>
        </left>
        <right style="thin">
          <color auto="1"/>
        </right>
        <top style="thin">
          <color auto="1"/>
        </top>
        <bottom style="thin">
          <color auto="1"/>
        </bottom>
        <vertical/>
        <horizontal/>
      </border>
    </dxf>
    <dxf>
      <font>
        <color theme="1"/>
      </font>
    </dxf>
    <dxf>
      <font>
        <color theme="1"/>
      </font>
      <fill>
        <patternFill>
          <bgColor rgb="FFE5F2FC"/>
        </patternFill>
      </fill>
      <border>
        <left style="thin">
          <color auto="1"/>
        </left>
        <right style="thin">
          <color auto="1"/>
        </right>
        <top style="thin">
          <color auto="1"/>
        </top>
        <bottom style="thin">
          <color auto="1"/>
        </bottom>
        <vertical/>
        <horizontal/>
      </border>
    </dxf>
    <dxf>
      <font>
        <color auto="1"/>
      </font>
    </dxf>
    <dxf>
      <font>
        <strike/>
      </font>
    </dxf>
    <dxf>
      <font>
        <strike/>
      </font>
    </dxf>
    <dxf>
      <font>
        <strike/>
        <color theme="0"/>
      </font>
    </dxf>
    <dxf>
      <font>
        <color auto="1"/>
      </font>
      <fill>
        <patternFill>
          <bgColor rgb="FFE5F2FC"/>
        </patternFill>
      </fill>
      <border>
        <left style="thin">
          <color auto="1"/>
        </left>
        <right style="thin">
          <color auto="1"/>
        </right>
        <top style="thin">
          <color auto="1"/>
        </top>
        <bottom style="thin">
          <color auto="1"/>
        </bottom>
        <vertical/>
        <horizontal/>
      </border>
    </dxf>
    <dxf>
      <font>
        <color auto="1"/>
      </font>
    </dxf>
    <dxf>
      <font>
        <color auto="1"/>
      </font>
      <fill>
        <patternFill>
          <bgColor rgb="FFE5F2FC"/>
        </patternFill>
      </fill>
      <border>
        <left style="thin">
          <color auto="1"/>
        </left>
        <right style="thin">
          <color auto="1"/>
        </right>
        <top style="thin">
          <color auto="1"/>
        </top>
        <bottom style="thin">
          <color auto="1"/>
        </bottom>
        <vertical/>
        <horizontal/>
      </border>
    </dxf>
    <dxf>
      <font>
        <color auto="1"/>
      </font>
    </dxf>
    <dxf>
      <font>
        <color auto="1"/>
      </font>
      <fill>
        <patternFill>
          <bgColor rgb="FFE5F2FC"/>
        </patternFill>
      </fill>
      <border>
        <left style="thin">
          <color auto="1"/>
        </left>
        <right style="thin">
          <color auto="1"/>
        </right>
        <top style="thin">
          <color auto="1"/>
        </top>
        <bottom style="thin">
          <color auto="1"/>
        </bottom>
        <vertical/>
        <horizontal/>
      </border>
    </dxf>
    <dxf>
      <font>
        <color auto="1"/>
      </font>
    </dxf>
    <dxf>
      <font>
        <color auto="1"/>
      </font>
    </dxf>
    <dxf>
      <fill>
        <patternFill>
          <bgColor rgb="FFE5F2FC"/>
        </patternFill>
      </fill>
      <border>
        <left style="thin">
          <color auto="1"/>
        </left>
        <right style="thin">
          <color auto="1"/>
        </right>
        <top style="thin">
          <color auto="1"/>
        </top>
        <bottom style="thin">
          <color auto="1"/>
        </bottom>
        <vertical/>
        <horizontal/>
      </border>
    </dxf>
    <dxf>
      <font>
        <color theme="1"/>
      </font>
    </dxf>
    <dxf>
      <font>
        <color theme="1"/>
      </font>
      <fill>
        <patternFill>
          <bgColor rgb="FFE5F2FC"/>
        </patternFill>
      </fill>
      <border>
        <left style="thin">
          <color auto="1"/>
        </left>
        <right style="thin">
          <color auto="1"/>
        </right>
        <top style="thin">
          <color auto="1"/>
        </top>
        <bottom style="thin">
          <color auto="1"/>
        </bottom>
        <vertical/>
        <horizontal/>
      </border>
    </dxf>
    <dxf>
      <font>
        <color theme="1"/>
      </font>
    </dxf>
    <dxf>
      <fill>
        <patternFill>
          <bgColor rgb="FFE5F2FC"/>
        </patternFill>
      </fill>
      <border>
        <left style="thin">
          <color auto="1"/>
        </left>
        <right style="thin">
          <color auto="1"/>
        </right>
        <top style="thin">
          <color auto="1"/>
        </top>
        <bottom style="thin">
          <color auto="1"/>
        </bottom>
        <vertical/>
        <horizontal/>
      </border>
    </dxf>
    <dxf>
      <font>
        <color theme="1"/>
      </font>
    </dxf>
    <dxf>
      <font>
        <color theme="1"/>
      </font>
      <fill>
        <patternFill>
          <bgColor rgb="FFE5F2FC"/>
        </patternFill>
      </fill>
      <border>
        <left style="thin">
          <color auto="1"/>
        </left>
        <right style="thin">
          <color auto="1"/>
        </right>
        <top style="thin">
          <color auto="1"/>
        </top>
        <bottom style="thin">
          <color auto="1"/>
        </bottom>
        <vertical/>
        <horizontal/>
      </border>
    </dxf>
    <dxf>
      <font>
        <color theme="1"/>
      </font>
    </dxf>
    <dxf>
      <fill>
        <patternFill>
          <bgColor rgb="FFE5F2FC"/>
        </patternFill>
      </fill>
      <border>
        <left style="thin">
          <color auto="1"/>
        </left>
        <right style="thin">
          <color auto="1"/>
        </right>
        <top style="thin">
          <color auto="1"/>
        </top>
        <bottom style="thin">
          <color auto="1"/>
        </bottom>
        <vertical/>
        <horizontal/>
      </border>
    </dxf>
    <dxf>
      <font>
        <color theme="1"/>
      </font>
    </dxf>
    <dxf>
      <font>
        <color theme="1"/>
      </font>
      <fill>
        <patternFill>
          <bgColor rgb="FFE5F2FC"/>
        </patternFill>
      </fill>
      <border>
        <left style="thin">
          <color auto="1"/>
        </left>
        <right style="thin">
          <color auto="1"/>
        </right>
        <top style="thin">
          <color auto="1"/>
        </top>
        <bottom style="thin">
          <color auto="1"/>
        </bottom>
        <vertical/>
        <horizontal/>
      </border>
    </dxf>
    <dxf>
      <font>
        <color theme="1"/>
      </font>
    </dxf>
    <dxf>
      <fill>
        <patternFill>
          <bgColor rgb="FFE5F2FC"/>
        </patternFill>
      </fill>
      <border>
        <left style="thin">
          <color auto="1"/>
        </left>
        <right style="thin">
          <color auto="1"/>
        </right>
        <top style="thin">
          <color auto="1"/>
        </top>
        <bottom style="thin">
          <color auto="1"/>
        </bottom>
        <vertical/>
        <horizontal/>
      </border>
    </dxf>
    <dxf>
      <font>
        <color theme="1"/>
      </font>
      <fill>
        <patternFill>
          <bgColor rgb="FFE5F2FC"/>
        </patternFill>
      </fill>
      <border>
        <left style="thin">
          <color auto="1"/>
        </left>
        <right style="thin">
          <color auto="1"/>
        </right>
        <top style="thin">
          <color auto="1"/>
        </top>
        <bottom style="thin">
          <color auto="1"/>
        </bottom>
        <vertical/>
        <horizontal/>
      </border>
    </dxf>
    <dxf>
      <font>
        <color auto="1"/>
      </font>
    </dxf>
    <dxf>
      <font>
        <strike/>
      </font>
    </dxf>
    <dxf>
      <font>
        <strike/>
      </font>
    </dxf>
    <dxf>
      <font>
        <strike/>
      </font>
    </dxf>
    <dxf>
      <fill>
        <patternFill>
          <bgColor theme="7"/>
        </patternFill>
      </fill>
    </dxf>
    <dxf>
      <font>
        <strike/>
      </font>
    </dxf>
    <dxf>
      <fill>
        <patternFill>
          <bgColor theme="7"/>
        </patternFill>
      </fill>
    </dxf>
    <dxf>
      <font>
        <strike/>
      </font>
    </dxf>
    <dxf>
      <font>
        <strike/>
      </font>
    </dxf>
    <dxf>
      <font>
        <strike/>
      </font>
    </dxf>
    <dxf>
      <font>
        <strike/>
      </font>
    </dxf>
    <dxf>
      <font>
        <strike/>
      </font>
    </dxf>
    <dxf>
      <fill>
        <patternFill>
          <bgColor theme="7"/>
        </patternFill>
      </fill>
    </dxf>
    <dxf>
      <font>
        <strike/>
      </font>
    </dxf>
    <dxf>
      <fill>
        <patternFill>
          <bgColor theme="7"/>
        </patternFill>
      </fill>
    </dxf>
    <dxf>
      <font>
        <strike/>
      </font>
    </dxf>
    <dxf>
      <font>
        <strike/>
      </font>
    </dxf>
    <dxf>
      <font>
        <color auto="1"/>
      </font>
      <fill>
        <patternFill>
          <bgColor rgb="FFE5F2FC"/>
        </patternFill>
      </fill>
      <border>
        <left style="thin">
          <color auto="1"/>
        </left>
        <right style="thin">
          <color auto="1"/>
        </right>
        <top style="thin">
          <color auto="1"/>
        </top>
        <bottom style="thin">
          <color auto="1"/>
        </bottom>
        <vertical/>
        <horizontal/>
      </border>
    </dxf>
    <dxf>
      <font>
        <color auto="1"/>
      </font>
      <fill>
        <patternFill>
          <bgColor rgb="FFE5F2FC"/>
        </patternFill>
      </fill>
      <border>
        <left style="thin">
          <color auto="1"/>
        </left>
        <right style="thin">
          <color auto="1"/>
        </right>
        <top style="thin">
          <color auto="1"/>
        </top>
        <bottom style="thin">
          <color auto="1"/>
        </bottom>
        <vertical/>
        <horizontal/>
      </border>
    </dxf>
    <dxf>
      <font>
        <color auto="1"/>
      </font>
      <fill>
        <patternFill>
          <bgColor rgb="FFE5F2FC"/>
        </patternFill>
      </fill>
      <border>
        <left style="thin">
          <color auto="1"/>
        </left>
        <right style="thin">
          <color auto="1"/>
        </right>
        <top style="thin">
          <color auto="1"/>
        </top>
        <bottom style="thin">
          <color auto="1"/>
        </bottom>
        <vertical/>
        <horizontal/>
      </border>
    </dxf>
    <dxf>
      <font>
        <color theme="1"/>
      </font>
    </dxf>
    <dxf>
      <fill>
        <patternFill>
          <bgColor rgb="FFE5F2FC"/>
        </patternFill>
      </fill>
      <border>
        <left style="thin">
          <color auto="1"/>
        </left>
        <right style="thin">
          <color auto="1"/>
        </right>
        <top style="thin">
          <color auto="1"/>
        </top>
        <bottom style="thin">
          <color auto="1"/>
        </bottom>
        <vertical/>
        <horizontal/>
      </border>
    </dxf>
    <dxf>
      <font>
        <color auto="1"/>
      </font>
    </dxf>
    <dxf>
      <font>
        <strike/>
      </font>
    </dxf>
    <dxf>
      <font>
        <strike/>
      </font>
    </dxf>
    <dxf>
      <font>
        <color auto="1"/>
      </font>
      <fill>
        <patternFill>
          <bgColor rgb="FFE5F2FC"/>
        </patternFill>
      </fill>
      <border>
        <left style="thin">
          <color auto="1"/>
        </left>
        <right style="thin">
          <color auto="1"/>
        </right>
        <top style="thin">
          <color auto="1"/>
        </top>
        <bottom style="thin">
          <color auto="1"/>
        </bottom>
        <vertical/>
        <horizontal/>
      </border>
    </dxf>
    <dxf>
      <font>
        <color auto="1"/>
      </font>
      <fill>
        <patternFill>
          <bgColor rgb="FFE5F2FC"/>
        </patternFill>
      </fill>
      <border>
        <left style="thin">
          <color auto="1"/>
        </left>
        <right style="thin">
          <color auto="1"/>
        </right>
        <top style="thin">
          <color auto="1"/>
        </top>
        <bottom style="thin">
          <color auto="1"/>
        </bottom>
        <vertical/>
        <horizontal/>
      </border>
    </dxf>
    <dxf>
      <font>
        <color auto="1"/>
      </font>
    </dxf>
    <dxf>
      <font>
        <strike/>
      </font>
    </dxf>
    <dxf>
      <font>
        <strike/>
      </font>
    </dxf>
    <dxf>
      <font>
        <color rgb="FFFF0000"/>
      </font>
    </dxf>
    <dxf>
      <font>
        <color auto="1"/>
      </font>
      <fill>
        <patternFill>
          <bgColor rgb="FFE5F2FC"/>
        </patternFill>
      </fill>
      <border>
        <left style="thin">
          <color auto="1"/>
        </left>
        <right style="thin">
          <color auto="1"/>
        </right>
        <top style="thin">
          <color auto="1"/>
        </top>
        <bottom style="thin">
          <color auto="1"/>
        </bottom>
        <vertical/>
        <horizontal/>
      </border>
    </dxf>
    <dxf>
      <font>
        <color auto="1"/>
      </font>
    </dxf>
    <dxf>
      <font>
        <color auto="1"/>
      </font>
      <fill>
        <patternFill>
          <bgColor rgb="FFE5F2FC"/>
        </patternFill>
      </fill>
      <border>
        <left style="thin">
          <color auto="1"/>
        </left>
        <right style="thin">
          <color auto="1"/>
        </right>
        <top style="thin">
          <color auto="1"/>
        </top>
        <bottom style="thin">
          <color auto="1"/>
        </bottom>
        <vertical/>
        <horizontal/>
      </border>
    </dxf>
    <dxf>
      <font>
        <color auto="1"/>
      </font>
    </dxf>
    <dxf>
      <font>
        <color auto="1"/>
      </font>
      <fill>
        <patternFill>
          <bgColor rgb="FFE5F2FC"/>
        </patternFill>
      </fill>
      <border>
        <left style="thin">
          <color auto="1"/>
        </left>
        <right style="thin">
          <color auto="1"/>
        </right>
        <top style="thin">
          <color auto="1"/>
        </top>
        <bottom style="thin">
          <color auto="1"/>
        </bottom>
        <vertical/>
        <horizontal/>
      </border>
    </dxf>
    <dxf>
      <font>
        <color auto="1"/>
      </font>
    </dxf>
    <dxf>
      <font>
        <color auto="1"/>
      </font>
      <fill>
        <patternFill>
          <bgColor rgb="FFE5F2FC"/>
        </patternFill>
      </fill>
      <border>
        <left style="thin">
          <color auto="1"/>
        </left>
        <right style="thin">
          <color auto="1"/>
        </right>
        <top style="thin">
          <color auto="1"/>
        </top>
        <bottom style="thin">
          <color auto="1"/>
        </bottom>
        <vertical/>
        <horizontal/>
      </border>
    </dxf>
    <dxf>
      <font>
        <color auto="1"/>
      </font>
    </dxf>
    <dxf>
      <font>
        <color auto="1"/>
      </font>
      <fill>
        <patternFill>
          <bgColor rgb="FFE5F2FC"/>
        </patternFill>
      </fill>
      <border>
        <left style="thin">
          <color auto="1"/>
        </left>
        <right style="thin">
          <color auto="1"/>
        </right>
        <top style="thin">
          <color auto="1"/>
        </top>
        <bottom style="thin">
          <color auto="1"/>
        </bottom>
      </border>
    </dxf>
    <dxf>
      <font>
        <color auto="1"/>
      </font>
    </dxf>
    <dxf>
      <font>
        <strike/>
      </font>
    </dxf>
    <dxf>
      <font>
        <strike/>
      </font>
    </dxf>
    <dxf>
      <font>
        <color rgb="FFFF0000"/>
      </font>
      <border>
        <left/>
        <right/>
        <top style="thin">
          <color auto="1"/>
        </top>
        <bottom/>
        <vertical/>
        <horizontal/>
      </border>
    </dxf>
    <dxf>
      <font>
        <strike/>
      </font>
    </dxf>
    <dxf>
      <font>
        <strike/>
      </font>
    </dxf>
    <dxf>
      <font>
        <strike/>
      </font>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ont>
        <color auto="1"/>
      </font>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ill>
        <patternFill>
          <bgColor rgb="FFE5F2FC"/>
        </patternFill>
      </fill>
    </dxf>
    <dxf>
      <font>
        <strike/>
      </font>
    </dxf>
    <dxf>
      <font>
        <strike/>
      </font>
    </dxf>
    <dxf>
      <numFmt numFmtId="0" formatCode="General"/>
    </dxf>
    <dxf>
      <numFmt numFmtId="0" formatCode="General"/>
    </dxf>
    <dxf>
      <alignment horizontal="center" vertical="bottom" textRotation="0" wrapText="0" indent="0" justifyLastLine="0" shrinkToFit="0" readingOrder="0"/>
      <protection locked="0" hidden="0"/>
    </dxf>
    <dxf>
      <numFmt numFmtId="0" formatCode="General"/>
      <alignment horizontal="center" vertical="bottom" textRotation="0" wrapText="0" indent="0" justifyLastLine="0" shrinkToFit="0" readingOrder="0"/>
      <protection locked="0" hidden="0"/>
    </dxf>
    <dxf>
      <protection locked="0" hidden="0"/>
    </dxf>
    <dxf>
      <protection locked="0" hidden="0"/>
    </dxf>
    <dxf>
      <protection locked="0" hidden="0"/>
    </dxf>
    <dxf>
      <protection locked="0" hidden="0"/>
    </dxf>
    <dxf>
      <protection locked="0" hidden="0"/>
    </dxf>
    <dxf>
      <alignment vertical="center" textRotation="0" indent="0" justifyLastLine="0" shrinkToFit="0" readingOrder="0"/>
      <protection locked="0" hidden="0"/>
    </dxf>
  </dxfs>
  <tableStyles count="0" defaultTableStyle="TableStyleMedium2" defaultPivotStyle="PivotStyleLight16"/>
  <colors>
    <mruColors>
      <color rgb="FFE5F2FC"/>
      <color rgb="FF87C748"/>
      <color rgb="FF095592"/>
      <color rgb="FF0E7DD8"/>
      <color rgb="FF444444"/>
      <color rgb="FF6EB8F6"/>
      <color rgb="FFF46830"/>
      <color rgb="FFFBE7DE"/>
      <color rgb="FF8B8B8B"/>
      <color rgb="FF636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4.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3.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1.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Completion Tracking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'Report Tracker'!$N$5</c:f>
              <c:strCache>
                <c:ptCount val="1"/>
                <c:pt idx="0">
                  <c:v>District Info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Tracker'!$O$5</c:f>
              <c:numCache>
                <c:formatCode>0%</c:formatCode>
                <c:ptCount val="1"/>
                <c:pt idx="0">
                  <c:v>1</c:v>
                </c:pt>
              </c:numCache>
            </c:numRef>
          </c:val>
          <c:extLst>
            <c:ext xmlns:c16="http://schemas.microsoft.com/office/drawing/2014/chart" uri="{C3380CC4-5D6E-409C-BE32-E72D297353CC}">
              <c16:uniqueId val="{00000000-086C-4803-82E2-2D5F9AD93CB7}"/>
            </c:ext>
          </c:extLst>
        </c:ser>
        <c:ser>
          <c:idx val="1"/>
          <c:order val="1"/>
          <c:tx>
            <c:strRef>
              <c:f>'Report Tracker'!$N$6</c:f>
              <c:strCache>
                <c:ptCount val="1"/>
                <c:pt idx="0">
                  <c:v>Teacher Observation</c:v>
                </c:pt>
              </c:strCache>
            </c:strRef>
          </c:tx>
          <c:spPr>
            <a:solidFill>
              <a:schemeClr val="accent2"/>
            </a:solidFill>
            <a:ln>
              <a:noFill/>
            </a:ln>
            <a:effectLst/>
          </c:spPr>
          <c:invertIfNegative val="0"/>
          <c:dLbls>
            <c:dLbl>
              <c:idx val="0"/>
              <c:tx>
                <c:rich>
                  <a:bodyPr/>
                  <a:lstStyle/>
                  <a:p>
                    <a:fld id="{A48EC0B4-B5CA-4517-97C0-42B22A00CB8E}" type="SERIESNAME">
                      <a:rPr lang="en-US"/>
                      <a:pPr/>
                      <a:t>[SERIES NAME]</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086C-4803-82E2-2D5F9AD93C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Tracker'!$O$6</c:f>
              <c:numCache>
                <c:formatCode>0%</c:formatCode>
                <c:ptCount val="1"/>
                <c:pt idx="0">
                  <c:v>1</c:v>
                </c:pt>
              </c:numCache>
            </c:numRef>
          </c:val>
          <c:extLst>
            <c:ext xmlns:c16="http://schemas.microsoft.com/office/drawing/2014/chart" uri="{C3380CC4-5D6E-409C-BE32-E72D297353CC}">
              <c16:uniqueId val="{00000002-086C-4803-82E2-2D5F9AD93CB7}"/>
            </c:ext>
          </c:extLst>
        </c:ser>
        <c:ser>
          <c:idx val="2"/>
          <c:order val="2"/>
          <c:tx>
            <c:strRef>
              <c:f>'Report Tracker'!$N$7</c:f>
              <c:strCache>
                <c:ptCount val="1"/>
                <c:pt idx="0">
                  <c:v>SLOs</c:v>
                </c:pt>
              </c:strCache>
            </c:strRef>
          </c:tx>
          <c:spPr>
            <a:solidFill>
              <a:schemeClr val="accent3"/>
            </a:solidFill>
            <a:ln>
              <a:noFill/>
            </a:ln>
            <a:effectLst/>
          </c:spPr>
          <c:invertIfNegative val="0"/>
          <c:dLbls>
            <c:dLbl>
              <c:idx val="0"/>
              <c:tx>
                <c:rich>
                  <a:bodyPr/>
                  <a:lstStyle/>
                  <a:p>
                    <a:fld id="{C7F281B4-64D7-4730-9140-C83A85061147}" type="SERIESNAME">
                      <a:rPr lang="en-US"/>
                      <a:pPr/>
                      <a:t>[SERIES NAME]</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086C-4803-82E2-2D5F9AD93C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Tracker'!$O$7</c:f>
              <c:numCache>
                <c:formatCode>0%</c:formatCode>
                <c:ptCount val="1"/>
                <c:pt idx="0">
                  <c:v>1.1000000000000001</c:v>
                </c:pt>
              </c:numCache>
            </c:numRef>
          </c:val>
          <c:extLst>
            <c:ext xmlns:c16="http://schemas.microsoft.com/office/drawing/2014/chart" uri="{C3380CC4-5D6E-409C-BE32-E72D297353CC}">
              <c16:uniqueId val="{00000003-086C-4803-82E2-2D5F9AD93CB7}"/>
            </c:ext>
          </c:extLst>
        </c:ser>
        <c:ser>
          <c:idx val="3"/>
          <c:order val="3"/>
          <c:tx>
            <c:strRef>
              <c:f>'Report Tracker'!$N$8</c:f>
              <c:strCache>
                <c:ptCount val="1"/>
                <c:pt idx="0">
                  <c:v>Portfolio</c:v>
                </c:pt>
              </c:strCache>
            </c:strRef>
          </c:tx>
          <c:spPr>
            <a:solidFill>
              <a:schemeClr val="accent4"/>
            </a:solidFill>
            <a:ln>
              <a:noFill/>
            </a:ln>
            <a:effectLst/>
          </c:spPr>
          <c:invertIfNegative val="0"/>
          <c:dLbls>
            <c:dLbl>
              <c:idx val="0"/>
              <c:tx>
                <c:rich>
                  <a:bodyPr/>
                  <a:lstStyle/>
                  <a:p>
                    <a:fld id="{3C299662-38EE-4A71-942A-D55C7376BD5B}" type="SERIESNAME">
                      <a:rPr lang="en-US"/>
                      <a:pPr/>
                      <a:t>[SERIES NAME]</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086C-4803-82E2-2D5F9AD93C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Tracker'!$O$8</c:f>
              <c:numCache>
                <c:formatCode>0%</c:formatCode>
                <c:ptCount val="1"/>
                <c:pt idx="0">
                  <c:v>1.1111111111111112</c:v>
                </c:pt>
              </c:numCache>
            </c:numRef>
          </c:val>
          <c:extLst>
            <c:ext xmlns:c16="http://schemas.microsoft.com/office/drawing/2014/chart" uri="{C3380CC4-5D6E-409C-BE32-E72D297353CC}">
              <c16:uniqueId val="{00000004-086C-4803-82E2-2D5F9AD93CB7}"/>
            </c:ext>
          </c:extLst>
        </c:ser>
        <c:ser>
          <c:idx val="4"/>
          <c:order val="4"/>
          <c:tx>
            <c:strRef>
              <c:f>'Report Tracker'!$N$9</c:f>
              <c:strCache>
                <c:ptCount val="1"/>
                <c:pt idx="0">
                  <c:v>VAM</c:v>
                </c:pt>
              </c:strCache>
            </c:strRef>
          </c:tx>
          <c:spPr>
            <a:solidFill>
              <a:schemeClr val="accent5"/>
            </a:solidFill>
            <a:ln>
              <a:noFill/>
            </a:ln>
            <a:effectLst/>
          </c:spPr>
          <c:invertIfNegative val="0"/>
          <c:dLbls>
            <c:dLbl>
              <c:idx val="0"/>
              <c:tx>
                <c:rich>
                  <a:bodyPr/>
                  <a:lstStyle/>
                  <a:p>
                    <a:fld id="{B28C057B-BFC5-4A56-8CDD-9373E8F15298}" type="SERIESNAME">
                      <a:rPr lang="en-US"/>
                      <a:pPr/>
                      <a:t>[SERIES NAME]</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086C-4803-82E2-2D5F9AD93C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Tracker'!$O$9</c:f>
              <c:numCache>
                <c:formatCode>0%</c:formatCode>
                <c:ptCount val="1"/>
                <c:pt idx="0">
                  <c:v>1</c:v>
                </c:pt>
              </c:numCache>
            </c:numRef>
          </c:val>
          <c:extLst>
            <c:ext xmlns:c16="http://schemas.microsoft.com/office/drawing/2014/chart" uri="{C3380CC4-5D6E-409C-BE32-E72D297353CC}">
              <c16:uniqueId val="{00000005-086C-4803-82E2-2D5F9AD93CB7}"/>
            </c:ext>
          </c:extLst>
        </c:ser>
        <c:ser>
          <c:idx val="5"/>
          <c:order val="5"/>
          <c:tx>
            <c:strRef>
              <c:f>'Report Tracker'!$N$10</c:f>
              <c:strCache>
                <c:ptCount val="1"/>
                <c:pt idx="0">
                  <c:v>Pre-Test-Post-Test</c:v>
                </c:pt>
              </c:strCache>
            </c:strRef>
          </c:tx>
          <c:spPr>
            <a:solidFill>
              <a:schemeClr val="accent6"/>
            </a:solidFill>
            <a:ln>
              <a:noFill/>
            </a:ln>
            <a:effectLst/>
          </c:spPr>
          <c:invertIfNegative val="0"/>
          <c:dLbls>
            <c:dLbl>
              <c:idx val="0"/>
              <c:tx>
                <c:rich>
                  <a:bodyPr/>
                  <a:lstStyle/>
                  <a:p>
                    <a:fld id="{89EF1C1B-4757-45F2-93FA-3A957DABEC48}" type="SERIESNAME">
                      <a:rPr lang="en-US"/>
                      <a:pPr/>
                      <a:t>[SERIES NAME]</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086C-4803-82E2-2D5F9AD93C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Tracker'!$O$10</c:f>
              <c:numCache>
                <c:formatCode>0%</c:formatCode>
                <c:ptCount val="1"/>
                <c:pt idx="0">
                  <c:v>1.25</c:v>
                </c:pt>
              </c:numCache>
            </c:numRef>
          </c:val>
          <c:extLst>
            <c:ext xmlns:c16="http://schemas.microsoft.com/office/drawing/2014/chart" uri="{C3380CC4-5D6E-409C-BE32-E72D297353CC}">
              <c16:uniqueId val="{00000006-086C-4803-82E2-2D5F9AD93CB7}"/>
            </c:ext>
          </c:extLst>
        </c:ser>
        <c:ser>
          <c:idx val="6"/>
          <c:order val="6"/>
          <c:tx>
            <c:strRef>
              <c:f>'Report Tracker'!$N$11</c:f>
              <c:strCache>
                <c:ptCount val="1"/>
                <c:pt idx="0">
                  <c:v>System Development</c:v>
                </c:pt>
              </c:strCache>
            </c:strRef>
          </c:tx>
          <c:spPr>
            <a:solidFill>
              <a:schemeClr val="accent1">
                <a:lumMod val="60000"/>
              </a:schemeClr>
            </a:solidFill>
            <a:ln>
              <a:noFill/>
            </a:ln>
            <a:effectLst/>
          </c:spPr>
          <c:invertIfNegative val="0"/>
          <c:dLbls>
            <c:dLbl>
              <c:idx val="0"/>
              <c:tx>
                <c:rich>
                  <a:bodyPr/>
                  <a:lstStyle/>
                  <a:p>
                    <a:fld id="{B64236E6-4E93-4E7E-837D-6C2E5BD225BA}" type="SERIESNAME">
                      <a:rPr lang="en-US"/>
                      <a:pPr/>
                      <a:t>[SERIES NAME]</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086C-4803-82E2-2D5F9AD93C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Tracker'!$O$11</c:f>
              <c:numCache>
                <c:formatCode>0%</c:formatCode>
                <c:ptCount val="1"/>
                <c:pt idx="0">
                  <c:v>1</c:v>
                </c:pt>
              </c:numCache>
            </c:numRef>
          </c:val>
          <c:extLst>
            <c:ext xmlns:c16="http://schemas.microsoft.com/office/drawing/2014/chart" uri="{C3380CC4-5D6E-409C-BE32-E72D297353CC}">
              <c16:uniqueId val="{00000007-086C-4803-82E2-2D5F9AD93CB7}"/>
            </c:ext>
          </c:extLst>
        </c:ser>
        <c:ser>
          <c:idx val="7"/>
          <c:order val="7"/>
          <c:tx>
            <c:strRef>
              <c:f>'Report Tracker'!$N$12</c:f>
              <c:strCache>
                <c:ptCount val="1"/>
                <c:pt idx="0">
                  <c:v>Spending</c:v>
                </c:pt>
              </c:strCache>
            </c:strRef>
          </c:tx>
          <c:spPr>
            <a:solidFill>
              <a:schemeClr val="accent2">
                <a:lumMod val="60000"/>
              </a:schemeClr>
            </a:solidFill>
            <a:ln>
              <a:noFill/>
            </a:ln>
            <a:effectLst/>
          </c:spPr>
          <c:invertIfNegative val="0"/>
          <c:dLbls>
            <c:dLbl>
              <c:idx val="0"/>
              <c:tx>
                <c:rich>
                  <a:bodyPr/>
                  <a:lstStyle/>
                  <a:p>
                    <a:fld id="{D06C4E04-A59F-4B31-A784-7470F894F8FA}" type="SERIESNAME">
                      <a:rPr lang="en-US"/>
                      <a:pPr/>
                      <a:t>[SERIES NAME]</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086C-4803-82E2-2D5F9AD93C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Tracker'!$O$12</c:f>
              <c:numCache>
                <c:formatCode>0%</c:formatCode>
                <c:ptCount val="1"/>
                <c:pt idx="0">
                  <c:v>1</c:v>
                </c:pt>
              </c:numCache>
            </c:numRef>
          </c:val>
          <c:extLst>
            <c:ext xmlns:c16="http://schemas.microsoft.com/office/drawing/2014/chart" uri="{C3380CC4-5D6E-409C-BE32-E72D297353CC}">
              <c16:uniqueId val="{00000008-086C-4803-82E2-2D5F9AD93CB7}"/>
            </c:ext>
          </c:extLst>
        </c:ser>
        <c:ser>
          <c:idx val="8"/>
          <c:order val="8"/>
          <c:tx>
            <c:strRef>
              <c:f>'Report Tracker'!$N$13</c:f>
              <c:strCache>
                <c:ptCount val="1"/>
                <c:pt idx="0">
                  <c:v>District Support</c:v>
                </c:pt>
              </c:strCache>
            </c:strRef>
          </c:tx>
          <c:spPr>
            <a:solidFill>
              <a:schemeClr val="accent3">
                <a:lumMod val="60000"/>
              </a:schemeClr>
            </a:solidFill>
            <a:ln>
              <a:noFill/>
            </a:ln>
            <a:effectLst/>
          </c:spPr>
          <c:invertIfNegative val="0"/>
          <c:dLbls>
            <c:dLbl>
              <c:idx val="0"/>
              <c:tx>
                <c:rich>
                  <a:bodyPr/>
                  <a:lstStyle/>
                  <a:p>
                    <a:fld id="{2A59E6F8-11F8-49DD-A86F-EE04CA10986F}" type="SERIESNAME">
                      <a:rPr lang="en-US"/>
                      <a:pPr/>
                      <a:t>[SERIES NAME]</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86C-4803-82E2-2D5F9AD93C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Tracker'!$O$13</c:f>
              <c:numCache>
                <c:formatCode>0%</c:formatCode>
                <c:ptCount val="1"/>
                <c:pt idx="0">
                  <c:v>1</c:v>
                </c:pt>
              </c:numCache>
            </c:numRef>
          </c:val>
          <c:extLst>
            <c:ext xmlns:c16="http://schemas.microsoft.com/office/drawing/2014/chart" uri="{C3380CC4-5D6E-409C-BE32-E72D297353CC}">
              <c16:uniqueId val="{00000009-086C-4803-82E2-2D5F9AD93CB7}"/>
            </c:ext>
          </c:extLst>
        </c:ser>
        <c:dLbls>
          <c:dLblPos val="outEnd"/>
          <c:showLegendKey val="0"/>
          <c:showVal val="1"/>
          <c:showCatName val="0"/>
          <c:showSerName val="0"/>
          <c:showPercent val="0"/>
          <c:showBubbleSize val="0"/>
        </c:dLbls>
        <c:gapWidth val="182"/>
        <c:axId val="248111263"/>
        <c:axId val="725795759"/>
      </c:barChart>
      <c:catAx>
        <c:axId val="248111263"/>
        <c:scaling>
          <c:orientation val="maxMin"/>
        </c:scaling>
        <c:delete val="1"/>
        <c:axPos val="l"/>
        <c:numFmt formatCode="General" sourceLinked="1"/>
        <c:majorTickMark val="out"/>
        <c:minorTickMark val="none"/>
        <c:tickLblPos val="nextTo"/>
        <c:crossAx val="725795759"/>
        <c:crosses val="autoZero"/>
        <c:auto val="1"/>
        <c:lblAlgn val="ctr"/>
        <c:lblOffset val="100"/>
        <c:noMultiLvlLbl val="0"/>
      </c:catAx>
      <c:valAx>
        <c:axId val="725795759"/>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1112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Tracker'!$L$4</c:f>
              <c:strCache>
                <c:ptCount val="1"/>
                <c:pt idx="0">
                  <c:v>Completion Tracking</c:v>
                </c:pt>
              </c:strCache>
            </c:strRef>
          </c:cat>
          <c:val>
            <c:numRef>
              <c:f>'Report Tracker'!$L$5</c:f>
              <c:numCache>
                <c:formatCode>0%</c:formatCode>
                <c:ptCount val="1"/>
                <c:pt idx="0">
                  <c:v>1</c:v>
                </c:pt>
              </c:numCache>
            </c:numRef>
          </c:val>
          <c:extLst>
            <c:ext xmlns:c16="http://schemas.microsoft.com/office/drawing/2014/chart" uri="{C3380CC4-5D6E-409C-BE32-E72D297353CC}">
              <c16:uniqueId val="{00000000-47C7-4E49-B607-7F587CDCCCF3}"/>
            </c:ext>
          </c:extLst>
        </c:ser>
        <c:dLbls>
          <c:dLblPos val="outEnd"/>
          <c:showLegendKey val="0"/>
          <c:showVal val="1"/>
          <c:showCatName val="0"/>
          <c:showSerName val="0"/>
          <c:showPercent val="0"/>
          <c:showBubbleSize val="0"/>
        </c:dLbls>
        <c:gapWidth val="115"/>
        <c:overlap val="-20"/>
        <c:axId val="1652607375"/>
        <c:axId val="1989694687"/>
      </c:barChart>
      <c:catAx>
        <c:axId val="1652607375"/>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9694687"/>
        <c:crosses val="autoZero"/>
        <c:auto val="1"/>
        <c:lblAlgn val="ctr"/>
        <c:lblOffset val="100"/>
        <c:noMultiLvlLbl val="0"/>
      </c:catAx>
      <c:valAx>
        <c:axId val="1989694687"/>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607375"/>
        <c:crosses val="autoZero"/>
        <c:crossBetween val="between"/>
        <c:majorUnit val="0.2"/>
        <c:min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Tracker'!$J$33</c:f>
              <c:strCache>
                <c:ptCount val="1"/>
                <c:pt idx="0">
                  <c:v>Completion Tracker</c:v>
                </c:pt>
              </c:strCache>
            </c:strRef>
          </c:cat>
          <c:val>
            <c:numRef>
              <c:f>'Report Tracker'!$J$34</c:f>
              <c:numCache>
                <c:formatCode>0%</c:formatCode>
                <c:ptCount val="1"/>
                <c:pt idx="0">
                  <c:v>1</c:v>
                </c:pt>
              </c:numCache>
            </c:numRef>
          </c:val>
          <c:extLst>
            <c:ext xmlns:c16="http://schemas.microsoft.com/office/drawing/2014/chart" uri="{C3380CC4-5D6E-409C-BE32-E72D297353CC}">
              <c16:uniqueId val="{00000000-EA8F-4028-B833-D862B38D1CCF}"/>
            </c:ext>
          </c:extLst>
        </c:ser>
        <c:dLbls>
          <c:dLblPos val="outEnd"/>
          <c:showLegendKey val="0"/>
          <c:showVal val="1"/>
          <c:showCatName val="0"/>
          <c:showSerName val="0"/>
          <c:showPercent val="0"/>
          <c:showBubbleSize val="0"/>
        </c:dLbls>
        <c:gapWidth val="115"/>
        <c:overlap val="-20"/>
        <c:axId val="1652607375"/>
        <c:axId val="1989694687"/>
      </c:barChart>
      <c:catAx>
        <c:axId val="1652607375"/>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9694687"/>
        <c:crosses val="autoZero"/>
        <c:auto val="1"/>
        <c:lblAlgn val="ctr"/>
        <c:lblOffset val="100"/>
        <c:noMultiLvlLbl val="0"/>
      </c:catAx>
      <c:valAx>
        <c:axId val="1989694687"/>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607375"/>
        <c:crosses val="autoZero"/>
        <c:crossBetween val="between"/>
        <c:majorUnit val="0.2"/>
        <c:min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58202099737531"/>
          <c:y val="0.17460317460317459"/>
          <c:w val="0.69092497812773401"/>
          <c:h val="0.45717035370578679"/>
        </c:manualLayout>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Tracker'!$K$74</c:f>
              <c:strCache>
                <c:ptCount val="1"/>
                <c:pt idx="0">
                  <c:v>Completion Tracker</c:v>
                </c:pt>
              </c:strCache>
            </c:strRef>
          </c:cat>
          <c:val>
            <c:numRef>
              <c:f>'Report Tracker'!$K$75</c:f>
              <c:numCache>
                <c:formatCode>0%</c:formatCode>
                <c:ptCount val="1"/>
                <c:pt idx="0">
                  <c:v>1.1000000000000001</c:v>
                </c:pt>
              </c:numCache>
            </c:numRef>
          </c:val>
          <c:extLst>
            <c:ext xmlns:c16="http://schemas.microsoft.com/office/drawing/2014/chart" uri="{C3380CC4-5D6E-409C-BE32-E72D297353CC}">
              <c16:uniqueId val="{00000000-5035-41C4-AD67-6EB9883BA565}"/>
            </c:ext>
          </c:extLst>
        </c:ser>
        <c:dLbls>
          <c:dLblPos val="outEnd"/>
          <c:showLegendKey val="0"/>
          <c:showVal val="1"/>
          <c:showCatName val="0"/>
          <c:showSerName val="0"/>
          <c:showPercent val="0"/>
          <c:showBubbleSize val="0"/>
        </c:dLbls>
        <c:gapWidth val="115"/>
        <c:overlap val="-20"/>
        <c:axId val="1652607375"/>
        <c:axId val="1989694687"/>
      </c:barChart>
      <c:catAx>
        <c:axId val="1652607375"/>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9694687"/>
        <c:crosses val="autoZero"/>
        <c:auto val="1"/>
        <c:lblAlgn val="ctr"/>
        <c:lblOffset val="100"/>
        <c:noMultiLvlLbl val="0"/>
      </c:catAx>
      <c:valAx>
        <c:axId val="1989694687"/>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607375"/>
        <c:crosses val="autoZero"/>
        <c:crossBetween val="between"/>
        <c:majorUnit val="0.2"/>
        <c:min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58202099737531"/>
          <c:y val="0.17460317460317459"/>
          <c:w val="0.69092497812773401"/>
          <c:h val="0.45717035370578679"/>
        </c:manualLayout>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Tracker'!$K$88</c:f>
              <c:strCache>
                <c:ptCount val="1"/>
                <c:pt idx="0">
                  <c:v>Completion Tracker</c:v>
                </c:pt>
              </c:strCache>
            </c:strRef>
          </c:cat>
          <c:val>
            <c:numRef>
              <c:f>'Report Tracker'!$K$89</c:f>
              <c:numCache>
                <c:formatCode>0%</c:formatCode>
                <c:ptCount val="1"/>
                <c:pt idx="0">
                  <c:v>1.1111111111111112</c:v>
                </c:pt>
              </c:numCache>
            </c:numRef>
          </c:val>
          <c:extLst>
            <c:ext xmlns:c16="http://schemas.microsoft.com/office/drawing/2014/chart" uri="{C3380CC4-5D6E-409C-BE32-E72D297353CC}">
              <c16:uniqueId val="{00000000-688D-4955-B2E9-575EFF06810C}"/>
            </c:ext>
          </c:extLst>
        </c:ser>
        <c:dLbls>
          <c:dLblPos val="outEnd"/>
          <c:showLegendKey val="0"/>
          <c:showVal val="1"/>
          <c:showCatName val="0"/>
          <c:showSerName val="0"/>
          <c:showPercent val="0"/>
          <c:showBubbleSize val="0"/>
        </c:dLbls>
        <c:gapWidth val="115"/>
        <c:overlap val="-20"/>
        <c:axId val="1652607375"/>
        <c:axId val="1989694687"/>
      </c:barChart>
      <c:catAx>
        <c:axId val="1652607375"/>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9694687"/>
        <c:crosses val="autoZero"/>
        <c:auto val="1"/>
        <c:lblAlgn val="ctr"/>
        <c:lblOffset val="100"/>
        <c:noMultiLvlLbl val="0"/>
      </c:catAx>
      <c:valAx>
        <c:axId val="1989694687"/>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607375"/>
        <c:crosses val="autoZero"/>
        <c:crossBetween val="between"/>
        <c:majorUnit val="0.2"/>
        <c:min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58202099737531"/>
          <c:y val="0.17460317460317459"/>
          <c:w val="0.69092497812773401"/>
          <c:h val="0.45717035370578679"/>
        </c:manualLayout>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Tracker'!$K$98</c:f>
              <c:strCache>
                <c:ptCount val="1"/>
                <c:pt idx="0">
                  <c:v>Completion Tracker</c:v>
                </c:pt>
              </c:strCache>
            </c:strRef>
          </c:cat>
          <c:val>
            <c:numRef>
              <c:f>'Report Tracker'!$K$99</c:f>
              <c:numCache>
                <c:formatCode>0%</c:formatCode>
                <c:ptCount val="1"/>
                <c:pt idx="0">
                  <c:v>1</c:v>
                </c:pt>
              </c:numCache>
            </c:numRef>
          </c:val>
          <c:extLst>
            <c:ext xmlns:c16="http://schemas.microsoft.com/office/drawing/2014/chart" uri="{C3380CC4-5D6E-409C-BE32-E72D297353CC}">
              <c16:uniqueId val="{00000000-1031-4C4C-9854-0B9C2793C0BA}"/>
            </c:ext>
          </c:extLst>
        </c:ser>
        <c:dLbls>
          <c:dLblPos val="outEnd"/>
          <c:showLegendKey val="0"/>
          <c:showVal val="1"/>
          <c:showCatName val="0"/>
          <c:showSerName val="0"/>
          <c:showPercent val="0"/>
          <c:showBubbleSize val="0"/>
        </c:dLbls>
        <c:gapWidth val="115"/>
        <c:overlap val="-20"/>
        <c:axId val="1652607375"/>
        <c:axId val="1989694687"/>
      </c:barChart>
      <c:catAx>
        <c:axId val="1652607375"/>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9694687"/>
        <c:crosses val="autoZero"/>
        <c:auto val="1"/>
        <c:lblAlgn val="ctr"/>
        <c:lblOffset val="100"/>
        <c:noMultiLvlLbl val="0"/>
      </c:catAx>
      <c:valAx>
        <c:axId val="1989694687"/>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607375"/>
        <c:crosses val="autoZero"/>
        <c:crossBetween val="between"/>
        <c:majorUnit val="0.2"/>
        <c:min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58202099737531"/>
          <c:y val="0.17460317460317459"/>
          <c:w val="0.69092497812773401"/>
          <c:h val="0.45717035370578679"/>
        </c:manualLayout>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Tracker'!$N$111</c:f>
              <c:strCache>
                <c:ptCount val="1"/>
                <c:pt idx="0">
                  <c:v>Completion Tracker</c:v>
                </c:pt>
              </c:strCache>
            </c:strRef>
          </c:cat>
          <c:val>
            <c:numRef>
              <c:f>'Report Tracker'!$N$112</c:f>
              <c:numCache>
                <c:formatCode>0%</c:formatCode>
                <c:ptCount val="1"/>
                <c:pt idx="0">
                  <c:v>1.25</c:v>
                </c:pt>
              </c:numCache>
            </c:numRef>
          </c:val>
          <c:extLst>
            <c:ext xmlns:c16="http://schemas.microsoft.com/office/drawing/2014/chart" uri="{C3380CC4-5D6E-409C-BE32-E72D297353CC}">
              <c16:uniqueId val="{00000000-F979-4AD4-9A6B-38160C7202E9}"/>
            </c:ext>
          </c:extLst>
        </c:ser>
        <c:dLbls>
          <c:dLblPos val="outEnd"/>
          <c:showLegendKey val="0"/>
          <c:showVal val="1"/>
          <c:showCatName val="0"/>
          <c:showSerName val="0"/>
          <c:showPercent val="0"/>
          <c:showBubbleSize val="0"/>
        </c:dLbls>
        <c:gapWidth val="115"/>
        <c:overlap val="-20"/>
        <c:axId val="1652607375"/>
        <c:axId val="1989694687"/>
      </c:barChart>
      <c:catAx>
        <c:axId val="1652607375"/>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9694687"/>
        <c:crosses val="autoZero"/>
        <c:auto val="1"/>
        <c:lblAlgn val="ctr"/>
        <c:lblOffset val="100"/>
        <c:noMultiLvlLbl val="0"/>
      </c:catAx>
      <c:valAx>
        <c:axId val="1989694687"/>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607375"/>
        <c:crosses val="autoZero"/>
        <c:crossBetween val="between"/>
        <c:majorUnit val="0.2"/>
        <c:min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71668823931255"/>
          <c:y val="0.26748971193415638"/>
          <c:w val="0.68245716930931577"/>
          <c:h val="0.29633193998898288"/>
        </c:manualLayout>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Tracker'!$K$132</c:f>
              <c:strCache>
                <c:ptCount val="1"/>
                <c:pt idx="0">
                  <c:v>Completion Tracking</c:v>
                </c:pt>
              </c:strCache>
            </c:strRef>
          </c:cat>
          <c:val>
            <c:numRef>
              <c:f>'Report Tracker'!$K$133</c:f>
              <c:numCache>
                <c:formatCode>0%</c:formatCode>
                <c:ptCount val="1"/>
                <c:pt idx="0">
                  <c:v>1</c:v>
                </c:pt>
              </c:numCache>
            </c:numRef>
          </c:val>
          <c:extLst>
            <c:ext xmlns:c16="http://schemas.microsoft.com/office/drawing/2014/chart" uri="{C3380CC4-5D6E-409C-BE32-E72D297353CC}">
              <c16:uniqueId val="{00000000-7DF0-4608-B217-C00E7F95E084}"/>
            </c:ext>
          </c:extLst>
        </c:ser>
        <c:dLbls>
          <c:dLblPos val="outEnd"/>
          <c:showLegendKey val="0"/>
          <c:showVal val="1"/>
          <c:showCatName val="0"/>
          <c:showSerName val="0"/>
          <c:showPercent val="0"/>
          <c:showBubbleSize val="0"/>
        </c:dLbls>
        <c:gapWidth val="115"/>
        <c:overlap val="-20"/>
        <c:axId val="1652607375"/>
        <c:axId val="1989694687"/>
      </c:barChart>
      <c:catAx>
        <c:axId val="1652607375"/>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9694687"/>
        <c:crosses val="autoZero"/>
        <c:auto val="1"/>
        <c:lblAlgn val="ctr"/>
        <c:lblOffset val="100"/>
        <c:noMultiLvlLbl val="0"/>
      </c:catAx>
      <c:valAx>
        <c:axId val="1989694687"/>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607375"/>
        <c:crosses val="autoZero"/>
        <c:crossBetween val="between"/>
        <c:majorUnit val="0.2"/>
        <c:min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Tracker'!$L$151</c:f>
              <c:strCache>
                <c:ptCount val="1"/>
                <c:pt idx="0">
                  <c:v>Completion Tracking</c:v>
                </c:pt>
              </c:strCache>
            </c:strRef>
          </c:cat>
          <c:val>
            <c:numRef>
              <c:f>'Report Tracker'!$L$152</c:f>
              <c:numCache>
                <c:formatCode>0%</c:formatCode>
                <c:ptCount val="1"/>
                <c:pt idx="0">
                  <c:v>1</c:v>
                </c:pt>
              </c:numCache>
            </c:numRef>
          </c:val>
          <c:extLst>
            <c:ext xmlns:c16="http://schemas.microsoft.com/office/drawing/2014/chart" uri="{C3380CC4-5D6E-409C-BE32-E72D297353CC}">
              <c16:uniqueId val="{00000000-3DFA-486A-A2DB-AD12BDD6BA9D}"/>
            </c:ext>
          </c:extLst>
        </c:ser>
        <c:dLbls>
          <c:dLblPos val="outEnd"/>
          <c:showLegendKey val="0"/>
          <c:showVal val="1"/>
          <c:showCatName val="0"/>
          <c:showSerName val="0"/>
          <c:showPercent val="0"/>
          <c:showBubbleSize val="0"/>
        </c:dLbls>
        <c:gapWidth val="115"/>
        <c:overlap val="-20"/>
        <c:axId val="1652607375"/>
        <c:axId val="1989694687"/>
      </c:barChart>
      <c:catAx>
        <c:axId val="1652607375"/>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9694687"/>
        <c:crosses val="autoZero"/>
        <c:auto val="1"/>
        <c:lblAlgn val="ctr"/>
        <c:lblOffset val="100"/>
        <c:noMultiLvlLbl val="0"/>
      </c:catAx>
      <c:valAx>
        <c:axId val="1989694687"/>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607375"/>
        <c:crosses val="autoZero"/>
        <c:crossBetween val="between"/>
        <c:majorUnit val="0.2"/>
        <c:min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Tracker'!$I$161</c:f>
              <c:strCache>
                <c:ptCount val="1"/>
                <c:pt idx="0">
                  <c:v>Completion Tracking</c:v>
                </c:pt>
              </c:strCache>
            </c:strRef>
          </c:cat>
          <c:val>
            <c:numRef>
              <c:f>'Report Tracker'!$I$162</c:f>
              <c:numCache>
                <c:formatCode>0%</c:formatCode>
                <c:ptCount val="1"/>
                <c:pt idx="0">
                  <c:v>1</c:v>
                </c:pt>
              </c:numCache>
            </c:numRef>
          </c:val>
          <c:extLst>
            <c:ext xmlns:c16="http://schemas.microsoft.com/office/drawing/2014/chart" uri="{C3380CC4-5D6E-409C-BE32-E72D297353CC}">
              <c16:uniqueId val="{00000000-875E-4B52-84A9-B60D584181D4}"/>
            </c:ext>
          </c:extLst>
        </c:ser>
        <c:dLbls>
          <c:dLblPos val="outEnd"/>
          <c:showLegendKey val="0"/>
          <c:showVal val="1"/>
          <c:showCatName val="0"/>
          <c:showSerName val="0"/>
          <c:showPercent val="0"/>
          <c:showBubbleSize val="0"/>
        </c:dLbls>
        <c:gapWidth val="115"/>
        <c:overlap val="-20"/>
        <c:axId val="1652607375"/>
        <c:axId val="1989694687"/>
      </c:barChart>
      <c:catAx>
        <c:axId val="1652607375"/>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9694687"/>
        <c:crosses val="autoZero"/>
        <c:auto val="1"/>
        <c:lblAlgn val="ctr"/>
        <c:lblOffset val="100"/>
        <c:noMultiLvlLbl val="0"/>
      </c:catAx>
      <c:valAx>
        <c:axId val="1989694687"/>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607375"/>
        <c:crosses val="autoZero"/>
        <c:crossBetween val="between"/>
        <c:majorUnit val="0.2"/>
        <c:min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CheckBox" fmlaLink="$Q$7" noThreeD="1"/>
</file>

<file path=xl/ctrlProps/ctrlProp2.xml><?xml version="1.0" encoding="utf-8"?>
<formControlPr xmlns="http://schemas.microsoft.com/office/spreadsheetml/2009/9/main" objectType="CheckBox" checked="Checked" fmlaLink="$Q$10" noThreeD="1"/>
</file>

<file path=xl/ctrlProps/ctrlProp3.xml><?xml version="1.0" encoding="utf-8"?>
<formControlPr xmlns="http://schemas.microsoft.com/office/spreadsheetml/2009/9/main" objectType="CheckBox" fmlaLink="$Q$8" noThreeD="1"/>
</file>

<file path=xl/ctrlProps/ctrlProp4.xml><?xml version="1.0" encoding="utf-8"?>
<formControlPr xmlns="http://schemas.microsoft.com/office/spreadsheetml/2009/9/main" objectType="CheckBox" fmlaLink="$Q$9" noThreeD="1"/>
</file>

<file path=xl/ctrlProps/ctrlProp5.xml><?xml version="1.0" encoding="utf-8"?>
<formControlPr xmlns="http://schemas.microsoft.com/office/spreadsheetml/2009/9/main" objectType="CheckBox" fmlaLink="$S$7" lockText="1" noThreeD="1"/>
</file>

<file path=xl/ctrlProps/ctrlProp6.xml><?xml version="1.0" encoding="utf-8"?>
<formControlPr xmlns="http://schemas.microsoft.com/office/spreadsheetml/2009/9/main" objectType="CheckBox" fmlaLink="$S$8" lockText="1" noThreeD="1"/>
</file>

<file path=xl/ctrlProps/ctrlProp7.xml><?xml version="1.0" encoding="utf-8"?>
<formControlPr xmlns="http://schemas.microsoft.com/office/spreadsheetml/2009/9/main" objectType="CheckBox" fmlaLink="$S$9" lockText="1" noThreeD="1"/>
</file>

<file path=xl/ctrlProps/ctrlProp8.xml><?xml version="1.0" encoding="utf-8"?>
<formControlPr xmlns="http://schemas.microsoft.com/office/spreadsheetml/2009/9/main" objectType="CheckBox" fmlaLink="$Q$14" noThreeD="1"/>
</file>

<file path=xl/ctrlProps/ctrlProp9.xml><?xml version="1.0" encoding="utf-8"?>
<formControlPr xmlns="http://schemas.microsoft.com/office/spreadsheetml/2009/9/main" objectType="CheckBox" checked="Checked" fmlaLink="$Q$18" noThreeD="1"/>
</file>

<file path=xl/ctrlProps/ctrlProp10.xml><?xml version="1.0" encoding="utf-8"?>
<formControlPr xmlns="http://schemas.microsoft.com/office/spreadsheetml/2009/9/main" objectType="CheckBox" fmlaLink="$Q$15" noThreeD="1"/>
</file>

<file path=xl/ctrlProps/ctrlProp11.xml><?xml version="1.0" encoding="utf-8"?>
<formControlPr xmlns="http://schemas.microsoft.com/office/spreadsheetml/2009/9/main" objectType="CheckBox" fmlaLink="$Q$17" noThreeD="1"/>
</file>

<file path=xl/ctrlProps/ctrlProp12.xml><?xml version="1.0" encoding="utf-8"?>
<formControlPr xmlns="http://schemas.microsoft.com/office/spreadsheetml/2009/9/main" objectType="CheckBox" fmlaLink="$S$14" lockText="1" noThreeD="1"/>
</file>

<file path=xl/ctrlProps/ctrlProp13.xml><?xml version="1.0" encoding="utf-8"?>
<formControlPr xmlns="http://schemas.microsoft.com/office/spreadsheetml/2009/9/main" objectType="CheckBox" fmlaLink="$S$15" lockText="1" noThreeD="1"/>
</file>

<file path=xl/ctrlProps/ctrlProp14.xml><?xml version="1.0" encoding="utf-8"?>
<formControlPr xmlns="http://schemas.microsoft.com/office/spreadsheetml/2009/9/main" objectType="CheckBox" fmlaLink="$S$17" lockText="1" noThreeD="1"/>
</file>

<file path=xl/ctrlProps/ctrlProp15.xml><?xml version="1.0" encoding="utf-8"?>
<formControlPr xmlns="http://schemas.microsoft.com/office/spreadsheetml/2009/9/main" objectType="CheckBox" fmlaLink="$Q$21" noThreeD="1"/>
</file>

<file path=xl/ctrlProps/ctrlProp16.xml><?xml version="1.0" encoding="utf-8"?>
<formControlPr xmlns="http://schemas.microsoft.com/office/spreadsheetml/2009/9/main" objectType="CheckBox" checked="Checked" fmlaLink="$Q$25" noThreeD="1"/>
</file>

<file path=xl/ctrlProps/ctrlProp17.xml><?xml version="1.0" encoding="utf-8"?>
<formControlPr xmlns="http://schemas.microsoft.com/office/spreadsheetml/2009/9/main" objectType="CheckBox" fmlaLink="$Q$22" noThreeD="1"/>
</file>

<file path=xl/ctrlProps/ctrlProp18.xml><?xml version="1.0" encoding="utf-8"?>
<formControlPr xmlns="http://schemas.microsoft.com/office/spreadsheetml/2009/9/main" objectType="CheckBox" fmlaLink="$Q$24" noThreeD="1"/>
</file>

<file path=xl/ctrlProps/ctrlProp19.xml><?xml version="1.0" encoding="utf-8"?>
<formControlPr xmlns="http://schemas.microsoft.com/office/spreadsheetml/2009/9/main" objectType="CheckBox" fmlaLink="$S$21" lockText="1" noThreeD="1"/>
</file>

<file path=xl/ctrlProps/ctrlProp20.xml><?xml version="1.0" encoding="utf-8"?>
<formControlPr xmlns="http://schemas.microsoft.com/office/spreadsheetml/2009/9/main" objectType="CheckBox" fmlaLink="$S$22" lockText="1" noThreeD="1"/>
</file>

<file path=xl/ctrlProps/ctrlProp21.xml><?xml version="1.0" encoding="utf-8"?>
<formControlPr xmlns="http://schemas.microsoft.com/office/spreadsheetml/2009/9/main" objectType="CheckBox" fmlaLink="$S$24" lockText="1" noThreeD="1"/>
</file>

<file path=xl/ctrlProps/ctrlProp22.xml><?xml version="1.0" encoding="utf-8"?>
<formControlPr xmlns="http://schemas.microsoft.com/office/spreadsheetml/2009/9/main" objectType="CheckBox" fmlaLink="$Q$28" noThreeD="1"/>
</file>

<file path=xl/ctrlProps/ctrlProp23.xml><?xml version="1.0" encoding="utf-8"?>
<formControlPr xmlns="http://schemas.microsoft.com/office/spreadsheetml/2009/9/main" objectType="CheckBox" fmlaLink="$Q$32" noThreeD="1"/>
</file>

<file path=xl/ctrlProps/ctrlProp24.xml><?xml version="1.0" encoding="utf-8"?>
<formControlPr xmlns="http://schemas.microsoft.com/office/spreadsheetml/2009/9/main" objectType="CheckBox" fmlaLink="$Q$29" noThreeD="1"/>
</file>

<file path=xl/ctrlProps/ctrlProp25.xml><?xml version="1.0" encoding="utf-8"?>
<formControlPr xmlns="http://schemas.microsoft.com/office/spreadsheetml/2009/9/main" objectType="CheckBox" fmlaLink="$Q$31" noThreeD="1"/>
</file>

<file path=xl/ctrlProps/ctrlProp26.xml><?xml version="1.0" encoding="utf-8"?>
<formControlPr xmlns="http://schemas.microsoft.com/office/spreadsheetml/2009/9/main" objectType="CheckBox" fmlaLink="$S$28" lockText="1" noThreeD="1"/>
</file>

<file path=xl/ctrlProps/ctrlProp27.xml><?xml version="1.0" encoding="utf-8"?>
<formControlPr xmlns="http://schemas.microsoft.com/office/spreadsheetml/2009/9/main" objectType="CheckBox" fmlaLink="$S$29" lockText="1" noThreeD="1"/>
</file>

<file path=xl/ctrlProps/ctrlProp28.xml><?xml version="1.0" encoding="utf-8"?>
<formControlPr xmlns="http://schemas.microsoft.com/office/spreadsheetml/2009/9/main" objectType="CheckBox" fmlaLink="$S$31" lockText="1" noThreeD="1"/>
</file>

<file path=xl/ctrlProps/ctrlProp29.xml><?xml version="1.0" encoding="utf-8"?>
<formControlPr xmlns="http://schemas.microsoft.com/office/spreadsheetml/2009/9/main" objectType="CheckBox" fmlaLink="$Q$35" noThreeD="1"/>
</file>

<file path=xl/ctrlProps/ctrlProp30.xml><?xml version="1.0" encoding="utf-8"?>
<formControlPr xmlns="http://schemas.microsoft.com/office/spreadsheetml/2009/9/main" objectType="CheckBox" fmlaLink="$Q$39" noThreeD="1"/>
</file>

<file path=xl/ctrlProps/ctrlProp31.xml><?xml version="1.0" encoding="utf-8"?>
<formControlPr xmlns="http://schemas.microsoft.com/office/spreadsheetml/2009/9/main" objectType="CheckBox" fmlaLink="$Q$36" noThreeD="1"/>
</file>

<file path=xl/ctrlProps/ctrlProp32.xml><?xml version="1.0" encoding="utf-8"?>
<formControlPr xmlns="http://schemas.microsoft.com/office/spreadsheetml/2009/9/main" objectType="CheckBox" fmlaLink="$Q$38" noThreeD="1"/>
</file>

<file path=xl/ctrlProps/ctrlProp33.xml><?xml version="1.0" encoding="utf-8"?>
<formControlPr xmlns="http://schemas.microsoft.com/office/spreadsheetml/2009/9/main" objectType="CheckBox" fmlaLink="$S$35" lockText="1" noThreeD="1"/>
</file>

<file path=xl/ctrlProps/ctrlProp34.xml><?xml version="1.0" encoding="utf-8"?>
<formControlPr xmlns="http://schemas.microsoft.com/office/spreadsheetml/2009/9/main" objectType="CheckBox" fmlaLink="$S$36" lockText="1" noThreeD="1"/>
</file>

<file path=xl/ctrlProps/ctrlProp35.xml><?xml version="1.0" encoding="utf-8"?>
<formControlPr xmlns="http://schemas.microsoft.com/office/spreadsheetml/2009/9/main" objectType="CheckBox" fmlaLink="$S$38" lockText="1" noThreeD="1"/>
</file>

<file path=xl/ctrlProps/ctrlProp36.xml><?xml version="1.0" encoding="utf-8"?>
<formControlPr xmlns="http://schemas.microsoft.com/office/spreadsheetml/2009/9/main" objectType="CheckBox" fmlaLink="$Q$42" noThreeD="1"/>
</file>

<file path=xl/ctrlProps/ctrlProp37.xml><?xml version="1.0" encoding="utf-8"?>
<formControlPr xmlns="http://schemas.microsoft.com/office/spreadsheetml/2009/9/main" objectType="CheckBox" fmlaLink="$Q$46" noThreeD="1"/>
</file>

<file path=xl/ctrlProps/ctrlProp38.xml><?xml version="1.0" encoding="utf-8"?>
<formControlPr xmlns="http://schemas.microsoft.com/office/spreadsheetml/2009/9/main" objectType="CheckBox" fmlaLink="$Q$43" noThreeD="1"/>
</file>

<file path=xl/ctrlProps/ctrlProp39.xml><?xml version="1.0" encoding="utf-8"?>
<formControlPr xmlns="http://schemas.microsoft.com/office/spreadsheetml/2009/9/main" objectType="CheckBox" fmlaLink="$Q$45" noThreeD="1"/>
</file>

<file path=xl/ctrlProps/ctrlProp40.xml><?xml version="1.0" encoding="utf-8"?>
<formControlPr xmlns="http://schemas.microsoft.com/office/spreadsheetml/2009/9/main" objectType="CheckBox" fmlaLink="$S$42" lockText="1" noThreeD="1"/>
</file>

<file path=xl/ctrlProps/ctrlProp41.xml><?xml version="1.0" encoding="utf-8"?>
<formControlPr xmlns="http://schemas.microsoft.com/office/spreadsheetml/2009/9/main" objectType="CheckBox" fmlaLink="$S$43" lockText="1" noThreeD="1"/>
</file>

<file path=xl/ctrlProps/ctrlProp42.xml><?xml version="1.0" encoding="utf-8"?>
<formControlPr xmlns="http://schemas.microsoft.com/office/spreadsheetml/2009/9/main" objectType="CheckBox" fmlaLink="$T$45" lockText="1" noThreeD="1"/>
</file>

<file path=xl/ctrlProps/ctrlProp43.xml><?xml version="1.0" encoding="utf-8"?>
<formControlPr xmlns="http://schemas.microsoft.com/office/spreadsheetml/2009/9/main" objectType="CheckBox" fmlaLink="$Q$49" noThreeD="1"/>
</file>

<file path=xl/ctrlProps/ctrlProp44.xml><?xml version="1.0" encoding="utf-8"?>
<formControlPr xmlns="http://schemas.microsoft.com/office/spreadsheetml/2009/9/main" objectType="CheckBox" fmlaLink="$Q$53" noThreeD="1"/>
</file>

<file path=xl/ctrlProps/ctrlProp45.xml><?xml version="1.0" encoding="utf-8"?>
<formControlPr xmlns="http://schemas.microsoft.com/office/spreadsheetml/2009/9/main" objectType="CheckBox" fmlaLink="$Q$50" noThreeD="1"/>
</file>

<file path=xl/ctrlProps/ctrlProp46.xml><?xml version="1.0" encoding="utf-8"?>
<formControlPr xmlns="http://schemas.microsoft.com/office/spreadsheetml/2009/9/main" objectType="CheckBox" fmlaLink="$Q$52" noThreeD="1"/>
</file>

<file path=xl/ctrlProps/ctrlProp47.xml><?xml version="1.0" encoding="utf-8"?>
<formControlPr xmlns="http://schemas.microsoft.com/office/spreadsheetml/2009/9/main" objectType="CheckBox" fmlaLink="$S$49" lockText="1" noThreeD="1"/>
</file>

<file path=xl/ctrlProps/ctrlProp48.xml><?xml version="1.0" encoding="utf-8"?>
<formControlPr xmlns="http://schemas.microsoft.com/office/spreadsheetml/2009/9/main" objectType="CheckBox" fmlaLink="$S$50" lockText="1" noThreeD="1"/>
</file>

<file path=xl/ctrlProps/ctrlProp49.xml><?xml version="1.0" encoding="utf-8"?>
<formControlPr xmlns="http://schemas.microsoft.com/office/spreadsheetml/2009/9/main" objectType="CheckBox" fmlaLink="$S$52" lockText="1" noThreeD="1"/>
</file>

<file path=xl/ctrlProps/ctrlProp50.xml><?xml version="1.0" encoding="utf-8"?>
<formControlPr xmlns="http://schemas.microsoft.com/office/spreadsheetml/2009/9/main" objectType="CheckBox" fmlaLink="$Q$56" noThreeD="1"/>
</file>

<file path=xl/ctrlProps/ctrlProp51.xml><?xml version="1.0" encoding="utf-8"?>
<formControlPr xmlns="http://schemas.microsoft.com/office/spreadsheetml/2009/9/main" objectType="CheckBox" fmlaLink="$Q$60" noThreeD="1"/>
</file>

<file path=xl/ctrlProps/ctrlProp52.xml><?xml version="1.0" encoding="utf-8"?>
<formControlPr xmlns="http://schemas.microsoft.com/office/spreadsheetml/2009/9/main" objectType="CheckBox" fmlaLink="$Q$57" noThreeD="1"/>
</file>

<file path=xl/ctrlProps/ctrlProp53.xml><?xml version="1.0" encoding="utf-8"?>
<formControlPr xmlns="http://schemas.microsoft.com/office/spreadsheetml/2009/9/main" objectType="CheckBox" fmlaLink="$Q$59" noThreeD="1"/>
</file>

<file path=xl/ctrlProps/ctrlProp54.xml><?xml version="1.0" encoding="utf-8"?>
<formControlPr xmlns="http://schemas.microsoft.com/office/spreadsheetml/2009/9/main" objectType="CheckBox" fmlaLink="$S$56" lockText="1" noThreeD="1"/>
</file>

<file path=xl/ctrlProps/ctrlProp55.xml><?xml version="1.0" encoding="utf-8"?>
<formControlPr xmlns="http://schemas.microsoft.com/office/spreadsheetml/2009/9/main" objectType="CheckBox" fmlaLink="$S$57" lockText="1" noThreeD="1"/>
</file>

<file path=xl/ctrlProps/ctrlProp56.xml><?xml version="1.0" encoding="utf-8"?>
<formControlPr xmlns="http://schemas.microsoft.com/office/spreadsheetml/2009/9/main" objectType="CheckBox" fmlaLink="$S$59" lockText="1" noThreeD="1"/>
</file>

<file path=xl/ctrlProps/ctrlProp57.xml><?xml version="1.0" encoding="utf-8"?>
<formControlPr xmlns="http://schemas.microsoft.com/office/spreadsheetml/2009/9/main" objectType="CheckBox" fmlaLink="$Q$63" noThreeD="1"/>
</file>

<file path=xl/ctrlProps/ctrlProp58.xml><?xml version="1.0" encoding="utf-8"?>
<formControlPr xmlns="http://schemas.microsoft.com/office/spreadsheetml/2009/9/main" objectType="CheckBox" fmlaLink="$Q$67" noThreeD="1"/>
</file>

<file path=xl/ctrlProps/ctrlProp59.xml><?xml version="1.0" encoding="utf-8"?>
<formControlPr xmlns="http://schemas.microsoft.com/office/spreadsheetml/2009/9/main" objectType="CheckBox" fmlaLink="$Q$64" noThreeD="1"/>
</file>

<file path=xl/ctrlProps/ctrlProp60.xml><?xml version="1.0" encoding="utf-8"?>
<formControlPr xmlns="http://schemas.microsoft.com/office/spreadsheetml/2009/9/main" objectType="CheckBox" fmlaLink="$Q$66" noThreeD="1"/>
</file>

<file path=xl/ctrlProps/ctrlProp61.xml><?xml version="1.0" encoding="utf-8"?>
<formControlPr xmlns="http://schemas.microsoft.com/office/spreadsheetml/2009/9/main" objectType="CheckBox" fmlaLink="$S$63" lockText="1" noThreeD="1"/>
</file>

<file path=xl/ctrlProps/ctrlProp62.xml><?xml version="1.0" encoding="utf-8"?>
<formControlPr xmlns="http://schemas.microsoft.com/office/spreadsheetml/2009/9/main" objectType="CheckBox" fmlaLink="$S$64" lockText="1" noThreeD="1"/>
</file>

<file path=xl/ctrlProps/ctrlProp63.xml><?xml version="1.0" encoding="utf-8"?>
<formControlPr xmlns="http://schemas.microsoft.com/office/spreadsheetml/2009/9/main" objectType="CheckBox" fmlaLink="$S$66" lockText="1" noThreeD="1"/>
</file>

<file path=xl/ctrlProps/ctrlProp64.xml><?xml version="1.0" encoding="utf-8"?>
<formControlPr xmlns="http://schemas.microsoft.com/office/spreadsheetml/2009/9/main" objectType="CheckBox" fmlaLink="$Q$70" noThreeD="1"/>
</file>

<file path=xl/ctrlProps/ctrlProp65.xml><?xml version="1.0" encoding="utf-8"?>
<formControlPr xmlns="http://schemas.microsoft.com/office/spreadsheetml/2009/9/main" objectType="CheckBox" fmlaLink="$Q$74" noThreeD="1"/>
</file>

<file path=xl/ctrlProps/ctrlProp66.xml><?xml version="1.0" encoding="utf-8"?>
<formControlPr xmlns="http://schemas.microsoft.com/office/spreadsheetml/2009/9/main" objectType="CheckBox" fmlaLink="$Q$71" noThreeD="1"/>
</file>

<file path=xl/ctrlProps/ctrlProp67.xml><?xml version="1.0" encoding="utf-8"?>
<formControlPr xmlns="http://schemas.microsoft.com/office/spreadsheetml/2009/9/main" objectType="CheckBox" fmlaLink="$Q$73" noThreeD="1"/>
</file>

<file path=xl/ctrlProps/ctrlProp68.xml><?xml version="1.0" encoding="utf-8"?>
<formControlPr xmlns="http://schemas.microsoft.com/office/spreadsheetml/2009/9/main" objectType="CheckBox" fmlaLink="$S$70" lockText="1" noThreeD="1"/>
</file>

<file path=xl/ctrlProps/ctrlProp69.xml><?xml version="1.0" encoding="utf-8"?>
<formControlPr xmlns="http://schemas.microsoft.com/office/spreadsheetml/2009/9/main" objectType="CheckBox" fmlaLink="$S$71" lockText="1" noThreeD="1"/>
</file>

<file path=xl/ctrlProps/ctrlProp70.xml><?xml version="1.0" encoding="utf-8"?>
<formControlPr xmlns="http://schemas.microsoft.com/office/spreadsheetml/2009/9/main" objectType="CheckBox" fmlaLink="$S$73" lockText="1" noThreeD="1"/>
</file>

<file path=xl/ctrlProps/ctrlProp71.xml><?xml version="1.0" encoding="utf-8"?>
<formControlPr xmlns="http://schemas.microsoft.com/office/spreadsheetml/2009/9/main" objectType="CheckBox" checked="Checked" fmlaLink="$K$48" lockText="1" noThreeD="1"/>
</file>

<file path=xl/ctrlProps/ctrlProp72.xml><?xml version="1.0" encoding="utf-8"?>
<formControlPr xmlns="http://schemas.microsoft.com/office/spreadsheetml/2009/9/main" objectType="CheckBox" checked="Checked" fmlaLink="$L$48" lockText="1" noThreeD="1"/>
</file>

<file path=xl/ctrlProps/ctrlProp73.xml><?xml version="1.0" encoding="utf-8"?>
<formControlPr xmlns="http://schemas.microsoft.com/office/spreadsheetml/2009/9/main" objectType="CheckBox" checked="Checked" fmlaLink="$M$48" lockText="1" noThreeD="1"/>
</file>

<file path=xl/ctrlProps/ctrlProp74.xml><?xml version="1.0" encoding="utf-8"?>
<formControlPr xmlns="http://schemas.microsoft.com/office/spreadsheetml/2009/9/main" objectType="CheckBox" checked="Checked" fmlaLink="$N$48" lockText="1" noThreeD="1"/>
</file>

<file path=xl/ctrlProps/ctrlProp75.xml><?xml version="1.0" encoding="utf-8"?>
<formControlPr xmlns="http://schemas.microsoft.com/office/spreadsheetml/2009/9/main" objectType="CheckBox" fmlaLink="$O$48" lockText="1" noThreeD="1"/>
</file>

<file path=xl/ctrlProps/ctrlProp76.xml><?xml version="1.0" encoding="utf-8"?>
<formControlPr xmlns="http://schemas.microsoft.com/office/spreadsheetml/2009/9/main" objectType="CheckBox" fmlaLink="$P$48" lockText="1" noThreeD="1"/>
</file>

<file path=xl/ctrlProps/ctrlProp77.xml><?xml version="1.0" encoding="utf-8"?>
<formControlPr xmlns="http://schemas.microsoft.com/office/spreadsheetml/2009/9/main" objectType="CheckBox" fmlaLink="$R$48" lockText="1" noThreeD="1"/>
</file>

<file path=xl/ctrlProps/ctrlProp78.xml><?xml version="1.0" encoding="utf-8"?>
<formControlPr xmlns="http://schemas.microsoft.com/office/spreadsheetml/2009/9/main" objectType="CheckBox" fmlaLink="$S$48" lockText="1" noThreeD="1"/>
</file>

<file path=xl/ctrlProps/ctrlProp79.xml><?xml version="1.0" encoding="utf-8"?>
<formControlPr xmlns="http://schemas.microsoft.com/office/spreadsheetml/2009/9/main" objectType="CheckBox" fmlaLink="$Q$48" lockText="1" noThreeD="1"/>
</file>

<file path=xl/ctrlProps/ctrlProp80.xml><?xml version="1.0" encoding="utf-8"?>
<formControlPr xmlns="http://schemas.microsoft.com/office/spreadsheetml/2009/9/main" objectType="CheckBox" checked="Checked" fmlaLink="$K$48" lockText="1" noThreeD="1"/>
</file>

<file path=xl/ctrlProps/ctrlProp81.xml><?xml version="1.0" encoding="utf-8"?>
<formControlPr xmlns="http://schemas.microsoft.com/office/spreadsheetml/2009/9/main" objectType="CheckBox" checked="Checked" fmlaLink="$L$48" lockText="1" noThreeD="1"/>
</file>

<file path=xl/ctrlProps/ctrlProp82.xml><?xml version="1.0" encoding="utf-8"?>
<formControlPr xmlns="http://schemas.microsoft.com/office/spreadsheetml/2009/9/main" objectType="CheckBox" checked="Checked" fmlaLink="$M$48" lockText="1" noThreeD="1"/>
</file>

<file path=xl/ctrlProps/ctrlProp83.xml><?xml version="1.0" encoding="utf-8"?>
<formControlPr xmlns="http://schemas.microsoft.com/office/spreadsheetml/2009/9/main" objectType="CheckBox" checked="Checked" fmlaLink="$N$48" lockText="1" noThreeD="1"/>
</file>

<file path=xl/ctrlProps/ctrlProp84.xml><?xml version="1.0" encoding="utf-8"?>
<formControlPr xmlns="http://schemas.microsoft.com/office/spreadsheetml/2009/9/main" objectType="CheckBox" fmlaLink="$O$48" lockText="1" noThreeD="1"/>
</file>

<file path=xl/ctrlProps/ctrlProp85.xml><?xml version="1.0" encoding="utf-8"?>
<formControlPr xmlns="http://schemas.microsoft.com/office/spreadsheetml/2009/9/main" objectType="CheckBox" fmlaLink="$P$48" lockText="1" noThreeD="1"/>
</file>

<file path=xl/ctrlProps/ctrlProp86.xml><?xml version="1.0" encoding="utf-8"?>
<formControlPr xmlns="http://schemas.microsoft.com/office/spreadsheetml/2009/9/main" objectType="CheckBox" fmlaLink="$R$48" lockText="1" noThreeD="1"/>
</file>

<file path=xl/ctrlProps/ctrlProp87.xml><?xml version="1.0" encoding="utf-8"?>
<formControlPr xmlns="http://schemas.microsoft.com/office/spreadsheetml/2009/9/main" objectType="CheckBox" fmlaLink="$S$48" lockText="1" noThreeD="1"/>
</file>

<file path=xl/ctrlProps/ctrlProp88.xml><?xml version="1.0" encoding="utf-8"?>
<formControlPr xmlns="http://schemas.microsoft.com/office/spreadsheetml/2009/9/main" objectType="CheckBox" fmlaLink="$Q$48" lockText="1" noThreeD="1"/>
</file>

<file path=xl/ctrlProps/ctrlProp89.xml><?xml version="1.0" encoding="utf-8"?>
<formControlPr xmlns="http://schemas.microsoft.com/office/spreadsheetml/2009/9/main" objectType="CheckBox" fmlaLink="$J$11" lockText="1" noThreeD="1"/>
</file>

<file path=xl/ctrlProps/ctrlProp90.xml><?xml version="1.0" encoding="utf-8"?>
<formControlPr xmlns="http://schemas.microsoft.com/office/spreadsheetml/2009/9/main" objectType="CheckBox" fmlaLink="$K$11" lockText="1" noThreeD="1"/>
</file>

<file path=xl/ctrlProps/ctrlProp91.xml><?xml version="1.0" encoding="utf-8"?>
<formControlPr xmlns="http://schemas.microsoft.com/office/spreadsheetml/2009/9/main" objectType="CheckBox" fmlaLink="$L$11" lockText="1" noThreeD="1"/>
</file>

<file path=xl/ctrlProps/ctrlProp92.xml><?xml version="1.0" encoding="utf-8"?>
<formControlPr xmlns="http://schemas.microsoft.com/office/spreadsheetml/2009/9/main" objectType="CheckBox" fmlaLink="$L$15" lockText="1" noThreeD="1"/>
</file>

<file path=xl/ctrlProps/ctrlProp93.xml><?xml version="1.0" encoding="utf-8"?>
<formControlPr xmlns="http://schemas.microsoft.com/office/spreadsheetml/2009/9/main" objectType="CheckBox" fmlaLink="$M$15" lockText="1" noThreeD="1"/>
</file>

<file path=xl/ctrlProps/ctrlProp94.xml><?xml version="1.0" encoding="utf-8"?>
<formControlPr xmlns="http://schemas.microsoft.com/office/spreadsheetml/2009/9/main" objectType="CheckBox" fmlaLink="$N$15" lockText="1" noThreeD="1"/>
</file>

<file path=xl/ctrlProps/ctrlProp95.xml><?xml version="1.0" encoding="utf-8"?>
<formControlPr xmlns="http://schemas.microsoft.com/office/spreadsheetml/2009/9/main" objectType="CheckBox" fmlaLink="$L$30" lockText="1" noThreeD="1"/>
</file>

<file path=xl/ctrlProps/ctrlProp96.xml><?xml version="1.0" encoding="utf-8"?>
<formControlPr xmlns="http://schemas.microsoft.com/office/spreadsheetml/2009/9/main" objectType="CheckBox" fmlaLink="$N$30" lockText="1" noThreeD="1"/>
</file>

<file path=xl/ctrlProps/ctrlProp97.xml><?xml version="1.0" encoding="utf-8"?>
<formControlPr xmlns="http://schemas.microsoft.com/office/spreadsheetml/2009/9/main" objectType="CheckBox" checked="Checked" fmlaLink="$L$22" lockText="1" noThreeD="1"/>
</file>

<file path=xl/ctrlProps/ctrlProp98.xml><?xml version="1.0" encoding="utf-8"?>
<formControlPr xmlns="http://schemas.microsoft.com/office/spreadsheetml/2009/9/main" objectType="CheckBox" checked="Checked" fmlaLink="$M$22" lockText="1" noThreeD="1"/>
</file>

<file path=xl/ctrlProps/ctrlProp99.xml><?xml version="1.0" encoding="utf-8"?>
<formControlPr xmlns="http://schemas.microsoft.com/office/spreadsheetml/2009/9/main" objectType="CheckBox" fmlaLink="$N$22" lockText="1" noThreeD="1"/>
</file>

<file path=xl/ctrlProps/ctrlProp100.xml><?xml version="1.0" encoding="utf-8"?>
<formControlPr xmlns="http://schemas.microsoft.com/office/spreadsheetml/2009/9/main" objectType="CheckBox" fmlaLink="$L$40" lockText="1" noThreeD="1"/>
</file>

<file path=xl/ctrlProps/ctrlProp101.xml><?xml version="1.0" encoding="utf-8"?>
<formControlPr xmlns="http://schemas.microsoft.com/office/spreadsheetml/2009/9/main" objectType="CheckBox" fmlaLink="$M$40" lockText="1" noThreeD="1"/>
</file>

<file path=xl/ctrlProps/ctrlProp102.xml><?xml version="1.0" encoding="utf-8"?>
<formControlPr xmlns="http://schemas.microsoft.com/office/spreadsheetml/2009/9/main" objectType="CheckBox" fmlaLink="$N$40" lockText="1" noThreeD="1"/>
</file>

<file path=xl/ctrlProps/ctrlProp103.xml><?xml version="1.0" encoding="utf-8"?>
<formControlPr xmlns="http://schemas.microsoft.com/office/spreadsheetml/2009/9/main" objectType="CheckBox" checked="Checked" fmlaLink="$L$8" lockText="1" noThreeD="1"/>
</file>

<file path=xl/ctrlProps/ctrlProp104.xml><?xml version="1.0" encoding="utf-8"?>
<formControlPr xmlns="http://schemas.microsoft.com/office/spreadsheetml/2009/9/main" objectType="CheckBox" checked="Checked" fmlaLink="$M$8" lockText="1" noThreeD="1"/>
</file>

<file path=xl/ctrlProps/ctrlProp105.xml><?xml version="1.0" encoding="utf-8"?>
<formControlPr xmlns="http://schemas.microsoft.com/office/spreadsheetml/2009/9/main" objectType="CheckBox" fmlaLink="$N$8" lockText="1" noThreeD="1"/>
</file>

<file path=xl/ctrlProps/ctrlProp106.xml><?xml version="1.0" encoding="utf-8"?>
<formControlPr xmlns="http://schemas.microsoft.com/office/spreadsheetml/2009/9/main" objectType="CheckBox" checked="Checked" fmlaLink="$O$8" lockText="1" noThreeD="1"/>
</file>

<file path=xl/ctrlProps/ctrlProp107.xml><?xml version="1.0" encoding="utf-8"?>
<formControlPr xmlns="http://schemas.microsoft.com/office/spreadsheetml/2009/9/main" objectType="CheckBox" checked="Checked" fmlaLink="$L$13" lockText="1" noThreeD="1"/>
</file>

<file path=xl/ctrlProps/ctrlProp108.xml><?xml version="1.0" encoding="utf-8"?>
<formControlPr xmlns="http://schemas.microsoft.com/office/spreadsheetml/2009/9/main" objectType="CheckBox" checked="Checked" fmlaLink="$M$13" lockText="1" noThreeD="1"/>
</file>

<file path=xl/ctrlProps/ctrlProp109.xml><?xml version="1.0" encoding="utf-8"?>
<formControlPr xmlns="http://schemas.microsoft.com/office/spreadsheetml/2009/9/main" objectType="CheckBox" checked="Checked" fmlaLink="$N$13" lockText="1" noThreeD="1"/>
</file>

<file path=xl/ctrlProps/ctrlProp110.xml><?xml version="1.0" encoding="utf-8"?>
<formControlPr xmlns="http://schemas.microsoft.com/office/spreadsheetml/2009/9/main" objectType="CheckBox" checked="Checked" fmlaLink="$R$13" lockText="1" noThreeD="1"/>
</file>

<file path=xl/ctrlProps/ctrlProp111.xml><?xml version="1.0" encoding="utf-8"?>
<formControlPr xmlns="http://schemas.microsoft.com/office/spreadsheetml/2009/9/main" objectType="CheckBox" checked="Checked" fmlaLink="$O$13" lockText="1" noThreeD="1"/>
</file>

<file path=xl/ctrlProps/ctrlProp112.xml><?xml version="1.0" encoding="utf-8"?>
<formControlPr xmlns="http://schemas.microsoft.com/office/spreadsheetml/2009/9/main" objectType="CheckBox" checked="Checked" fmlaLink="$P$13" lockText="1" noThreeD="1"/>
</file>

<file path=xl/ctrlProps/ctrlProp113.xml><?xml version="1.0" encoding="utf-8"?>
<formControlPr xmlns="http://schemas.microsoft.com/office/spreadsheetml/2009/9/main" objectType="CheckBox" fmlaLink="$Q$13" lockText="1" noThreeD="1"/>
</file>

<file path=xl/ctrlProps/ctrlProp114.xml><?xml version="1.0" encoding="utf-8"?>
<formControlPr xmlns="http://schemas.microsoft.com/office/spreadsheetml/2009/9/main" objectType="CheckBox" checked="Checked" fmlaLink="$L$29" lockText="1" noThreeD="1"/>
</file>

<file path=xl/ctrlProps/ctrlProp115.xml><?xml version="1.0" encoding="utf-8"?>
<formControlPr xmlns="http://schemas.microsoft.com/office/spreadsheetml/2009/9/main" objectType="CheckBox" checked="Checked" fmlaLink="$M$29" lockText="1" noThreeD="1"/>
</file>

<file path=xl/ctrlProps/ctrlProp116.xml><?xml version="1.0" encoding="utf-8"?>
<formControlPr xmlns="http://schemas.microsoft.com/office/spreadsheetml/2009/9/main" objectType="CheckBox" checked="Checked" fmlaLink="$N$29" lockText="1" noThreeD="1"/>
</file>

<file path=xl/ctrlProps/ctrlProp117.xml><?xml version="1.0" encoding="utf-8"?>
<formControlPr xmlns="http://schemas.microsoft.com/office/spreadsheetml/2009/9/main" objectType="CheckBox" checked="Checked" fmlaLink="$R$29" lockText="1" noThreeD="1"/>
</file>

<file path=xl/ctrlProps/ctrlProp118.xml><?xml version="1.0" encoding="utf-8"?>
<formControlPr xmlns="http://schemas.microsoft.com/office/spreadsheetml/2009/9/main" objectType="CheckBox" checked="Checked" fmlaLink="$O$29" lockText="1" noThreeD="1"/>
</file>

<file path=xl/ctrlProps/ctrlProp119.xml><?xml version="1.0" encoding="utf-8"?>
<formControlPr xmlns="http://schemas.microsoft.com/office/spreadsheetml/2009/9/main" objectType="CheckBox" checked="Checked" fmlaLink="$P$29" lockText="1" noThreeD="1"/>
</file>

<file path=xl/ctrlProps/ctrlProp120.xml><?xml version="1.0" encoding="utf-8"?>
<formControlPr xmlns="http://schemas.microsoft.com/office/spreadsheetml/2009/9/main" objectType="CheckBox" fmlaLink="$Q$29" lockText="1" noThreeD="1"/>
</file>

<file path=xl/drawings/_rels/drawing1.xml.rels><?xml version="1.0" encoding="UTF-8" standalone="yes"?>
<Relationships xmlns="http://schemas.openxmlformats.org/package/2006/relationships"><Relationship Id="rId8" Type="http://schemas.openxmlformats.org/officeDocument/2006/relationships/hyperlink" Target="#'Stakeholder Engagement'!A1"/><Relationship Id="rId13" Type="http://schemas.openxmlformats.org/officeDocument/2006/relationships/hyperlink" Target="#SLOs!A1"/><Relationship Id="rId3" Type="http://schemas.openxmlformats.org/officeDocument/2006/relationships/chart" Target="../charts/chart1.xml"/><Relationship Id="rId7" Type="http://schemas.openxmlformats.org/officeDocument/2006/relationships/hyperlink" Target="#'Teacher Observation'!A1"/><Relationship Id="rId12" Type="http://schemas.openxmlformats.org/officeDocument/2006/relationships/hyperlink" Target="#'Eligible Campuses'!A1"/><Relationship Id="rId2" Type="http://schemas.openxmlformats.org/officeDocument/2006/relationships/image" Target="../media/image2.png"/><Relationship Id="rId16" Type="http://schemas.openxmlformats.org/officeDocument/2006/relationships/hyperlink" Target="#'Pre-Test-Post-Test'!A1"/><Relationship Id="rId1" Type="http://schemas.openxmlformats.org/officeDocument/2006/relationships/image" Target="../media/image1.jpg"/><Relationship Id="rId6" Type="http://schemas.openxmlformats.org/officeDocument/2006/relationships/hyperlink" Target="#Weighting!A1"/><Relationship Id="rId11" Type="http://schemas.openxmlformats.org/officeDocument/2006/relationships/hyperlink" Target="#'Eligible Teachers'!A1"/><Relationship Id="rId5" Type="http://schemas.openxmlformats.org/officeDocument/2006/relationships/hyperlink" Target="#'District Info'!A1"/><Relationship Id="rId15" Type="http://schemas.openxmlformats.org/officeDocument/2006/relationships/hyperlink" Target="#VAM!A1"/><Relationship Id="rId10" Type="http://schemas.openxmlformats.org/officeDocument/2006/relationships/hyperlink" Target="#'District Support'!A1"/><Relationship Id="rId4" Type="http://schemas.openxmlformats.org/officeDocument/2006/relationships/hyperlink" Target="#Directions!A1"/><Relationship Id="rId9" Type="http://schemas.openxmlformats.org/officeDocument/2006/relationships/hyperlink" Target="#Spending!A1"/><Relationship Id="rId14" Type="http://schemas.openxmlformats.org/officeDocument/2006/relationships/hyperlink" Target="#Portfolio!A1"/></Relationships>
</file>

<file path=xl/drawings/_rels/drawing2.xml.rels><?xml version="1.0" encoding="UTF-8" standalone="yes"?>
<Relationships xmlns="http://schemas.openxmlformats.org/package/2006/relationships"><Relationship Id="rId8" Type="http://schemas.openxmlformats.org/officeDocument/2006/relationships/hyperlink" Target="#'Stakeholder Engagement'!A1"/><Relationship Id="rId13" Type="http://schemas.openxmlformats.org/officeDocument/2006/relationships/hyperlink" Target="#SLOs!A1"/><Relationship Id="rId3" Type="http://schemas.openxmlformats.org/officeDocument/2006/relationships/chart" Target="../charts/chart2.xml"/><Relationship Id="rId7" Type="http://schemas.openxmlformats.org/officeDocument/2006/relationships/hyperlink" Target="#'Teacher Observation'!A1"/><Relationship Id="rId12" Type="http://schemas.openxmlformats.org/officeDocument/2006/relationships/hyperlink" Target="#'Eligible Campuses'!A1"/><Relationship Id="rId2" Type="http://schemas.openxmlformats.org/officeDocument/2006/relationships/image" Target="../media/image4.png"/><Relationship Id="rId16" Type="http://schemas.openxmlformats.org/officeDocument/2006/relationships/hyperlink" Target="#'Pre-Test-Post-Test'!A1"/><Relationship Id="rId1" Type="http://schemas.openxmlformats.org/officeDocument/2006/relationships/image" Target="../media/image1.jpg"/><Relationship Id="rId6" Type="http://schemas.openxmlformats.org/officeDocument/2006/relationships/hyperlink" Target="#Weighting!A1"/><Relationship Id="rId11" Type="http://schemas.openxmlformats.org/officeDocument/2006/relationships/hyperlink" Target="#'Eligible Teachers'!A1"/><Relationship Id="rId5" Type="http://schemas.openxmlformats.org/officeDocument/2006/relationships/hyperlink" Target="#'District Info'!A1"/><Relationship Id="rId15" Type="http://schemas.openxmlformats.org/officeDocument/2006/relationships/hyperlink" Target="#VAM!A1"/><Relationship Id="rId10" Type="http://schemas.openxmlformats.org/officeDocument/2006/relationships/hyperlink" Target="#'District Support'!A1"/><Relationship Id="rId4" Type="http://schemas.openxmlformats.org/officeDocument/2006/relationships/hyperlink" Target="#Directions!A1"/><Relationship Id="rId9" Type="http://schemas.openxmlformats.org/officeDocument/2006/relationships/hyperlink" Target="#Spending!A1"/><Relationship Id="rId14" Type="http://schemas.openxmlformats.org/officeDocument/2006/relationships/hyperlink" Target="#Portfolio!A1"/></Relationships>
</file>

<file path=xl/drawings/_rels/drawing3.xml.rels><?xml version="1.0" encoding="UTF-8" standalone="yes"?>
<Relationships xmlns="http://schemas.openxmlformats.org/package/2006/relationships"><Relationship Id="rId8" Type="http://schemas.openxmlformats.org/officeDocument/2006/relationships/hyperlink" Target="#Spending!A1"/><Relationship Id="rId13" Type="http://schemas.openxmlformats.org/officeDocument/2006/relationships/hyperlink" Target="#Portfolio!A1"/><Relationship Id="rId3" Type="http://schemas.openxmlformats.org/officeDocument/2006/relationships/hyperlink" Target="#Directions!A1"/><Relationship Id="rId7" Type="http://schemas.openxmlformats.org/officeDocument/2006/relationships/hyperlink" Target="#'Stakeholder Engagement'!A1"/><Relationship Id="rId12" Type="http://schemas.openxmlformats.org/officeDocument/2006/relationships/hyperlink" Target="#SLOs!A1"/><Relationship Id="rId2" Type="http://schemas.openxmlformats.org/officeDocument/2006/relationships/image" Target="../media/image1.jpg"/><Relationship Id="rId1" Type="http://schemas.openxmlformats.org/officeDocument/2006/relationships/image" Target="../media/image4.png"/><Relationship Id="rId6" Type="http://schemas.openxmlformats.org/officeDocument/2006/relationships/hyperlink" Target="#'Teacher Observation'!A1"/><Relationship Id="rId11" Type="http://schemas.openxmlformats.org/officeDocument/2006/relationships/hyperlink" Target="#'Eligible Campuses'!A1"/><Relationship Id="rId5" Type="http://schemas.openxmlformats.org/officeDocument/2006/relationships/hyperlink" Target="#Weighting!A1"/><Relationship Id="rId15" Type="http://schemas.openxmlformats.org/officeDocument/2006/relationships/hyperlink" Target="#'Pre-Test-Post-Test'!A1"/><Relationship Id="rId10" Type="http://schemas.openxmlformats.org/officeDocument/2006/relationships/hyperlink" Target="#'Eligible Teachers'!A1"/><Relationship Id="rId4" Type="http://schemas.openxmlformats.org/officeDocument/2006/relationships/hyperlink" Target="#'District Info'!A1"/><Relationship Id="rId9" Type="http://schemas.openxmlformats.org/officeDocument/2006/relationships/hyperlink" Target="#'District Support'!A1"/><Relationship Id="rId14" Type="http://schemas.openxmlformats.org/officeDocument/2006/relationships/hyperlink" Target="#VAM!A1"/></Relationships>
</file>

<file path=xl/drawings/_rels/drawing4.xml.rels><?xml version="1.0" encoding="UTF-8" standalone="yes"?>
<Relationships xmlns="http://schemas.openxmlformats.org/package/2006/relationships"><Relationship Id="rId8" Type="http://schemas.openxmlformats.org/officeDocument/2006/relationships/hyperlink" Target="#Spending!A1"/><Relationship Id="rId13" Type="http://schemas.openxmlformats.org/officeDocument/2006/relationships/hyperlink" Target="#Portfolio!A1"/><Relationship Id="rId3" Type="http://schemas.openxmlformats.org/officeDocument/2006/relationships/hyperlink" Target="#Directions!A1"/><Relationship Id="rId7" Type="http://schemas.openxmlformats.org/officeDocument/2006/relationships/hyperlink" Target="#'Stakeholder Engagement'!A1"/><Relationship Id="rId12" Type="http://schemas.openxmlformats.org/officeDocument/2006/relationships/hyperlink" Target="#SLOs!A1"/><Relationship Id="rId2" Type="http://schemas.openxmlformats.org/officeDocument/2006/relationships/image" Target="../media/image5.png"/><Relationship Id="rId1" Type="http://schemas.openxmlformats.org/officeDocument/2006/relationships/image" Target="../media/image1.jpg"/><Relationship Id="rId6" Type="http://schemas.openxmlformats.org/officeDocument/2006/relationships/hyperlink" Target="#'Teacher Observation'!A1"/><Relationship Id="rId11" Type="http://schemas.openxmlformats.org/officeDocument/2006/relationships/hyperlink" Target="#'Eligible Campuses'!A1"/><Relationship Id="rId5" Type="http://schemas.openxmlformats.org/officeDocument/2006/relationships/hyperlink" Target="#Weighting!A1"/><Relationship Id="rId15" Type="http://schemas.openxmlformats.org/officeDocument/2006/relationships/hyperlink" Target="#'Pre-Test-Post-Test'!A1"/><Relationship Id="rId10" Type="http://schemas.openxmlformats.org/officeDocument/2006/relationships/hyperlink" Target="#'Eligible Teachers'!A1"/><Relationship Id="rId4" Type="http://schemas.openxmlformats.org/officeDocument/2006/relationships/hyperlink" Target="#'District Info'!A1"/><Relationship Id="rId9" Type="http://schemas.openxmlformats.org/officeDocument/2006/relationships/hyperlink" Target="#'District Support'!A1"/><Relationship Id="rId14" Type="http://schemas.openxmlformats.org/officeDocument/2006/relationships/hyperlink" Target="#VAM!A1"/></Relationships>
</file>

<file path=xl/drawings/_rels/drawing5.xml.rels><?xml version="1.0" encoding="UTF-8" standalone="yes"?>
<Relationships xmlns="http://schemas.openxmlformats.org/package/2006/relationships"><Relationship Id="rId8" Type="http://schemas.openxmlformats.org/officeDocument/2006/relationships/hyperlink" Target="#Spending!A1"/><Relationship Id="rId13" Type="http://schemas.openxmlformats.org/officeDocument/2006/relationships/hyperlink" Target="#Portfolio!A1"/><Relationship Id="rId3" Type="http://schemas.openxmlformats.org/officeDocument/2006/relationships/hyperlink" Target="#Directions!A1"/><Relationship Id="rId7" Type="http://schemas.openxmlformats.org/officeDocument/2006/relationships/hyperlink" Target="#'Stakeholder Engagement'!A1"/><Relationship Id="rId12" Type="http://schemas.openxmlformats.org/officeDocument/2006/relationships/hyperlink" Target="#SLOs!A1"/><Relationship Id="rId2" Type="http://schemas.openxmlformats.org/officeDocument/2006/relationships/image" Target="../media/image5.png"/><Relationship Id="rId1" Type="http://schemas.openxmlformats.org/officeDocument/2006/relationships/image" Target="../media/image1.jpg"/><Relationship Id="rId6" Type="http://schemas.openxmlformats.org/officeDocument/2006/relationships/hyperlink" Target="#'Teacher Observation'!A1"/><Relationship Id="rId11" Type="http://schemas.openxmlformats.org/officeDocument/2006/relationships/hyperlink" Target="#'Eligible Campuses'!A1"/><Relationship Id="rId5" Type="http://schemas.openxmlformats.org/officeDocument/2006/relationships/hyperlink" Target="#Weighting!A1"/><Relationship Id="rId15" Type="http://schemas.openxmlformats.org/officeDocument/2006/relationships/hyperlink" Target="#'Pre-Test-Post-Test'!A1"/><Relationship Id="rId10" Type="http://schemas.openxmlformats.org/officeDocument/2006/relationships/hyperlink" Target="#'Eligible Teachers'!A1"/><Relationship Id="rId4" Type="http://schemas.openxmlformats.org/officeDocument/2006/relationships/hyperlink" Target="#'District Info'!A1"/><Relationship Id="rId9" Type="http://schemas.openxmlformats.org/officeDocument/2006/relationships/hyperlink" Target="#'District Support'!A1"/><Relationship Id="rId14" Type="http://schemas.openxmlformats.org/officeDocument/2006/relationships/hyperlink" Target="#VAM!A1"/></Relationships>
</file>

<file path=xl/drawings/_rels/drawing6.xml.rels><?xml version="1.0" encoding="UTF-8" standalone="yes"?>
<Relationships xmlns="http://schemas.openxmlformats.org/package/2006/relationships"><Relationship Id="rId8" Type="http://schemas.openxmlformats.org/officeDocument/2006/relationships/hyperlink" Target="#'Stakeholder Engagement'!A1"/><Relationship Id="rId13" Type="http://schemas.openxmlformats.org/officeDocument/2006/relationships/hyperlink" Target="#SLOs!A1"/><Relationship Id="rId3" Type="http://schemas.openxmlformats.org/officeDocument/2006/relationships/image" Target="../media/image1.jpg"/><Relationship Id="rId7" Type="http://schemas.openxmlformats.org/officeDocument/2006/relationships/hyperlink" Target="#'Teacher Observation'!A1"/><Relationship Id="rId12" Type="http://schemas.openxmlformats.org/officeDocument/2006/relationships/hyperlink" Target="#'Eligible Campuses'!A1"/><Relationship Id="rId2" Type="http://schemas.openxmlformats.org/officeDocument/2006/relationships/chart" Target="../charts/chart3.xml"/><Relationship Id="rId16" Type="http://schemas.openxmlformats.org/officeDocument/2006/relationships/hyperlink" Target="#'Pre-Test-Post-Test'!A1"/><Relationship Id="rId1" Type="http://schemas.openxmlformats.org/officeDocument/2006/relationships/image" Target="../media/image4.png"/><Relationship Id="rId6" Type="http://schemas.openxmlformats.org/officeDocument/2006/relationships/hyperlink" Target="#Weighting!A1"/><Relationship Id="rId11" Type="http://schemas.openxmlformats.org/officeDocument/2006/relationships/hyperlink" Target="#'Eligible Teachers'!A1"/><Relationship Id="rId5" Type="http://schemas.openxmlformats.org/officeDocument/2006/relationships/hyperlink" Target="#'District Info'!A1"/><Relationship Id="rId15" Type="http://schemas.openxmlformats.org/officeDocument/2006/relationships/hyperlink" Target="#VAM!A1"/><Relationship Id="rId10" Type="http://schemas.openxmlformats.org/officeDocument/2006/relationships/hyperlink" Target="#'District Support'!A1"/><Relationship Id="rId4" Type="http://schemas.openxmlformats.org/officeDocument/2006/relationships/hyperlink" Target="#Directions!A1"/><Relationship Id="rId9" Type="http://schemas.openxmlformats.org/officeDocument/2006/relationships/hyperlink" Target="#Spending!A1"/><Relationship Id="rId14" Type="http://schemas.openxmlformats.org/officeDocument/2006/relationships/hyperlink" Target="#Portfolio!A1"/></Relationships>
</file>

<file path=xl/drawings/_rels/drawing7.xml.rels><?xml version="1.0" encoding="UTF-8" standalone="yes"?>
<Relationships xmlns="http://schemas.openxmlformats.org/package/2006/relationships"><Relationship Id="rId8" Type="http://schemas.openxmlformats.org/officeDocument/2006/relationships/hyperlink" Target="#'Stakeholder Engagement'!A1"/><Relationship Id="rId13" Type="http://schemas.openxmlformats.org/officeDocument/2006/relationships/hyperlink" Target="#SLOs!A1"/><Relationship Id="rId3" Type="http://schemas.openxmlformats.org/officeDocument/2006/relationships/chart" Target="../charts/chart4.xml"/><Relationship Id="rId7" Type="http://schemas.openxmlformats.org/officeDocument/2006/relationships/hyperlink" Target="#'Teacher Observation'!A1"/><Relationship Id="rId12" Type="http://schemas.openxmlformats.org/officeDocument/2006/relationships/hyperlink" Target="#'Eligible Campuses'!A1"/><Relationship Id="rId2" Type="http://schemas.openxmlformats.org/officeDocument/2006/relationships/image" Target="../media/image4.png"/><Relationship Id="rId16" Type="http://schemas.openxmlformats.org/officeDocument/2006/relationships/hyperlink" Target="#'Pre-Test-Post-Test'!A1"/><Relationship Id="rId1" Type="http://schemas.openxmlformats.org/officeDocument/2006/relationships/image" Target="../media/image1.jpg"/><Relationship Id="rId6" Type="http://schemas.openxmlformats.org/officeDocument/2006/relationships/hyperlink" Target="#Weighting!A1"/><Relationship Id="rId11" Type="http://schemas.openxmlformats.org/officeDocument/2006/relationships/hyperlink" Target="#'Eligible Teachers'!A1"/><Relationship Id="rId5" Type="http://schemas.openxmlformats.org/officeDocument/2006/relationships/hyperlink" Target="#'District Info'!A1"/><Relationship Id="rId15" Type="http://schemas.openxmlformats.org/officeDocument/2006/relationships/hyperlink" Target="#VAM!A1"/><Relationship Id="rId10" Type="http://schemas.openxmlformats.org/officeDocument/2006/relationships/hyperlink" Target="#'District Support'!A1"/><Relationship Id="rId4" Type="http://schemas.openxmlformats.org/officeDocument/2006/relationships/hyperlink" Target="#Directions!A1"/><Relationship Id="rId9" Type="http://schemas.openxmlformats.org/officeDocument/2006/relationships/hyperlink" Target="#Spending!A1"/><Relationship Id="rId14" Type="http://schemas.openxmlformats.org/officeDocument/2006/relationships/hyperlink" Target="#Portfolio!A1"/></Relationships>
</file>

<file path=xl/drawings/_rels/drawing8.xml.rels><?xml version="1.0" encoding="UTF-8" standalone="yes"?>
<Relationships xmlns="http://schemas.openxmlformats.org/package/2006/relationships"><Relationship Id="rId8" Type="http://schemas.openxmlformats.org/officeDocument/2006/relationships/hyperlink" Target="#'Stakeholder Engagement'!A1"/><Relationship Id="rId13" Type="http://schemas.openxmlformats.org/officeDocument/2006/relationships/hyperlink" Target="#SLOs!A1"/><Relationship Id="rId3" Type="http://schemas.openxmlformats.org/officeDocument/2006/relationships/chart" Target="../charts/chart5.xml"/><Relationship Id="rId7" Type="http://schemas.openxmlformats.org/officeDocument/2006/relationships/hyperlink" Target="#'Teacher Observation'!A1"/><Relationship Id="rId12" Type="http://schemas.openxmlformats.org/officeDocument/2006/relationships/hyperlink" Target="#'Eligible Campuses'!A1"/><Relationship Id="rId2" Type="http://schemas.openxmlformats.org/officeDocument/2006/relationships/image" Target="../media/image4.png"/><Relationship Id="rId16" Type="http://schemas.openxmlformats.org/officeDocument/2006/relationships/hyperlink" Target="#'Pre-Test-Post-Test'!A1"/><Relationship Id="rId1" Type="http://schemas.openxmlformats.org/officeDocument/2006/relationships/image" Target="../media/image1.jpg"/><Relationship Id="rId6" Type="http://schemas.openxmlformats.org/officeDocument/2006/relationships/hyperlink" Target="#Weighting!A1"/><Relationship Id="rId11" Type="http://schemas.openxmlformats.org/officeDocument/2006/relationships/hyperlink" Target="#'Eligible Teachers'!A1"/><Relationship Id="rId5" Type="http://schemas.openxmlformats.org/officeDocument/2006/relationships/hyperlink" Target="#'District Info'!A1"/><Relationship Id="rId15" Type="http://schemas.openxmlformats.org/officeDocument/2006/relationships/hyperlink" Target="#VAM!A1"/><Relationship Id="rId10" Type="http://schemas.openxmlformats.org/officeDocument/2006/relationships/hyperlink" Target="#'District Support'!A1"/><Relationship Id="rId4" Type="http://schemas.openxmlformats.org/officeDocument/2006/relationships/hyperlink" Target="#Directions!A1"/><Relationship Id="rId9" Type="http://schemas.openxmlformats.org/officeDocument/2006/relationships/hyperlink" Target="#Spending!A1"/><Relationship Id="rId14" Type="http://schemas.openxmlformats.org/officeDocument/2006/relationships/hyperlink" Target="#Portfolio!A1"/></Relationships>
</file>

<file path=xl/drawings/_rels/drawing9.xml.rels><?xml version="1.0" encoding="UTF-8" standalone="yes"?>
<Relationships xmlns="http://schemas.openxmlformats.org/package/2006/relationships"><Relationship Id="rId8" Type="http://schemas.openxmlformats.org/officeDocument/2006/relationships/hyperlink" Target="#'Stakeholder Engagement'!A1"/><Relationship Id="rId13" Type="http://schemas.openxmlformats.org/officeDocument/2006/relationships/hyperlink" Target="#SLOs!A1"/><Relationship Id="rId3" Type="http://schemas.openxmlformats.org/officeDocument/2006/relationships/chart" Target="../charts/chart6.xml"/><Relationship Id="rId7" Type="http://schemas.openxmlformats.org/officeDocument/2006/relationships/hyperlink" Target="#'Teacher Observation'!A1"/><Relationship Id="rId12" Type="http://schemas.openxmlformats.org/officeDocument/2006/relationships/hyperlink" Target="#'Eligible Campuses'!A1"/><Relationship Id="rId2" Type="http://schemas.openxmlformats.org/officeDocument/2006/relationships/image" Target="../media/image4.png"/><Relationship Id="rId16" Type="http://schemas.openxmlformats.org/officeDocument/2006/relationships/hyperlink" Target="#'Pre-Test-Post-Test'!A1"/><Relationship Id="rId1" Type="http://schemas.openxmlformats.org/officeDocument/2006/relationships/image" Target="../media/image1.jpg"/><Relationship Id="rId6" Type="http://schemas.openxmlformats.org/officeDocument/2006/relationships/hyperlink" Target="#Weighting!A1"/><Relationship Id="rId11" Type="http://schemas.openxmlformats.org/officeDocument/2006/relationships/hyperlink" Target="#'Eligible Teachers'!A1"/><Relationship Id="rId5" Type="http://schemas.openxmlformats.org/officeDocument/2006/relationships/hyperlink" Target="#'District Info'!A1"/><Relationship Id="rId15" Type="http://schemas.openxmlformats.org/officeDocument/2006/relationships/hyperlink" Target="#VAM!A1"/><Relationship Id="rId10" Type="http://schemas.openxmlformats.org/officeDocument/2006/relationships/hyperlink" Target="#'District Support'!A1"/><Relationship Id="rId4" Type="http://schemas.openxmlformats.org/officeDocument/2006/relationships/hyperlink" Target="#Directions!A1"/><Relationship Id="rId9" Type="http://schemas.openxmlformats.org/officeDocument/2006/relationships/hyperlink" Target="#Spending!A1"/><Relationship Id="rId14" Type="http://schemas.openxmlformats.org/officeDocument/2006/relationships/hyperlink" Target="#Portfolio!A1"/></Relationships>
</file>

<file path=xl/drawings/_rels/drawing10.xml.rels><?xml version="1.0" encoding="UTF-8" standalone="yes"?>
<Relationships xmlns="http://schemas.openxmlformats.org/package/2006/relationships"><Relationship Id="rId8" Type="http://schemas.openxmlformats.org/officeDocument/2006/relationships/hyperlink" Target="#'Stakeholder Engagement'!A1"/><Relationship Id="rId13" Type="http://schemas.openxmlformats.org/officeDocument/2006/relationships/hyperlink" Target="#SLOs!A1"/><Relationship Id="rId3" Type="http://schemas.openxmlformats.org/officeDocument/2006/relationships/chart" Target="../charts/chart7.xml"/><Relationship Id="rId7" Type="http://schemas.openxmlformats.org/officeDocument/2006/relationships/hyperlink" Target="#'Teacher Observation'!A1"/><Relationship Id="rId12" Type="http://schemas.openxmlformats.org/officeDocument/2006/relationships/hyperlink" Target="#'Eligible Campuses'!A1"/><Relationship Id="rId2" Type="http://schemas.openxmlformats.org/officeDocument/2006/relationships/image" Target="../media/image4.png"/><Relationship Id="rId16" Type="http://schemas.openxmlformats.org/officeDocument/2006/relationships/hyperlink" Target="#'Pre-Test-Post-Test'!A1"/><Relationship Id="rId1" Type="http://schemas.openxmlformats.org/officeDocument/2006/relationships/image" Target="../media/image1.jpg"/><Relationship Id="rId6" Type="http://schemas.openxmlformats.org/officeDocument/2006/relationships/hyperlink" Target="#Weighting!A1"/><Relationship Id="rId11" Type="http://schemas.openxmlformats.org/officeDocument/2006/relationships/hyperlink" Target="#'Eligible Teachers'!A1"/><Relationship Id="rId5" Type="http://schemas.openxmlformats.org/officeDocument/2006/relationships/hyperlink" Target="#'District Info'!A1"/><Relationship Id="rId15" Type="http://schemas.openxmlformats.org/officeDocument/2006/relationships/hyperlink" Target="#VAM!A1"/><Relationship Id="rId10" Type="http://schemas.openxmlformats.org/officeDocument/2006/relationships/hyperlink" Target="#'District Support'!A1"/><Relationship Id="rId4" Type="http://schemas.openxmlformats.org/officeDocument/2006/relationships/hyperlink" Target="#Directions!A1"/><Relationship Id="rId9" Type="http://schemas.openxmlformats.org/officeDocument/2006/relationships/hyperlink" Target="#Spending!A1"/><Relationship Id="rId14" Type="http://schemas.openxmlformats.org/officeDocument/2006/relationships/hyperlink" Target="#Portfolio!A1"/></Relationships>
</file>

<file path=xl/drawings/_rels/drawing11.xml.rels><?xml version="1.0" encoding="UTF-8" standalone="yes"?>
<Relationships xmlns="http://schemas.openxmlformats.org/package/2006/relationships"><Relationship Id="rId8" Type="http://schemas.openxmlformats.org/officeDocument/2006/relationships/hyperlink" Target="#'Stakeholder Engagement'!A1"/><Relationship Id="rId13" Type="http://schemas.openxmlformats.org/officeDocument/2006/relationships/hyperlink" Target="#SLOs!A1"/><Relationship Id="rId3" Type="http://schemas.openxmlformats.org/officeDocument/2006/relationships/chart" Target="../charts/chart8.xml"/><Relationship Id="rId7" Type="http://schemas.openxmlformats.org/officeDocument/2006/relationships/hyperlink" Target="#'Teacher Observation'!A1"/><Relationship Id="rId12" Type="http://schemas.openxmlformats.org/officeDocument/2006/relationships/hyperlink" Target="#'Eligible Campuses'!A1"/><Relationship Id="rId2" Type="http://schemas.openxmlformats.org/officeDocument/2006/relationships/image" Target="../media/image4.png"/><Relationship Id="rId16" Type="http://schemas.openxmlformats.org/officeDocument/2006/relationships/hyperlink" Target="#'Pre-Test-Post-Test'!A1"/><Relationship Id="rId1" Type="http://schemas.openxmlformats.org/officeDocument/2006/relationships/image" Target="../media/image1.jpg"/><Relationship Id="rId6" Type="http://schemas.openxmlformats.org/officeDocument/2006/relationships/hyperlink" Target="#Weighting!A1"/><Relationship Id="rId11" Type="http://schemas.openxmlformats.org/officeDocument/2006/relationships/hyperlink" Target="#'Eligible Teachers'!A1"/><Relationship Id="rId5" Type="http://schemas.openxmlformats.org/officeDocument/2006/relationships/hyperlink" Target="#'District Info'!A1"/><Relationship Id="rId15" Type="http://schemas.openxmlformats.org/officeDocument/2006/relationships/hyperlink" Target="#VAM!A1"/><Relationship Id="rId10" Type="http://schemas.openxmlformats.org/officeDocument/2006/relationships/hyperlink" Target="#'District Support'!A1"/><Relationship Id="rId4" Type="http://schemas.openxmlformats.org/officeDocument/2006/relationships/hyperlink" Target="#Directions!A1"/><Relationship Id="rId9" Type="http://schemas.openxmlformats.org/officeDocument/2006/relationships/hyperlink" Target="#Spending!A1"/><Relationship Id="rId14" Type="http://schemas.openxmlformats.org/officeDocument/2006/relationships/hyperlink" Target="#Portfolio!A1"/></Relationships>
</file>

<file path=xl/drawings/_rels/drawing12.xml.rels><?xml version="1.0" encoding="UTF-8" standalone="yes"?>
<Relationships xmlns="http://schemas.openxmlformats.org/package/2006/relationships"><Relationship Id="rId8" Type="http://schemas.openxmlformats.org/officeDocument/2006/relationships/hyperlink" Target="#'Stakeholder Engagement'!A1"/><Relationship Id="rId13" Type="http://schemas.openxmlformats.org/officeDocument/2006/relationships/hyperlink" Target="#SLOs!A1"/><Relationship Id="rId3" Type="http://schemas.openxmlformats.org/officeDocument/2006/relationships/chart" Target="../charts/chart9.xml"/><Relationship Id="rId7" Type="http://schemas.openxmlformats.org/officeDocument/2006/relationships/hyperlink" Target="#'Teacher Observation'!A1"/><Relationship Id="rId12" Type="http://schemas.openxmlformats.org/officeDocument/2006/relationships/hyperlink" Target="#'Eligible Campuses'!A1"/><Relationship Id="rId2" Type="http://schemas.openxmlformats.org/officeDocument/2006/relationships/image" Target="../media/image4.png"/><Relationship Id="rId16" Type="http://schemas.openxmlformats.org/officeDocument/2006/relationships/hyperlink" Target="#'Pre-Test-Post-Test'!A1"/><Relationship Id="rId1" Type="http://schemas.openxmlformats.org/officeDocument/2006/relationships/image" Target="../media/image1.jpg"/><Relationship Id="rId6" Type="http://schemas.openxmlformats.org/officeDocument/2006/relationships/hyperlink" Target="#Weighting!A1"/><Relationship Id="rId11" Type="http://schemas.openxmlformats.org/officeDocument/2006/relationships/hyperlink" Target="#'Eligible Teachers'!A1"/><Relationship Id="rId5" Type="http://schemas.openxmlformats.org/officeDocument/2006/relationships/hyperlink" Target="#'District Info'!A1"/><Relationship Id="rId15" Type="http://schemas.openxmlformats.org/officeDocument/2006/relationships/hyperlink" Target="#VAM!A1"/><Relationship Id="rId10" Type="http://schemas.openxmlformats.org/officeDocument/2006/relationships/hyperlink" Target="#'District Support'!A1"/><Relationship Id="rId4" Type="http://schemas.openxmlformats.org/officeDocument/2006/relationships/hyperlink" Target="#Directions!A1"/><Relationship Id="rId9" Type="http://schemas.openxmlformats.org/officeDocument/2006/relationships/hyperlink" Target="#Spending!A1"/><Relationship Id="rId14" Type="http://schemas.openxmlformats.org/officeDocument/2006/relationships/hyperlink" Target="#Portfolio!A1"/></Relationships>
</file>

<file path=xl/drawings/_rels/drawing13.xml.rels><?xml version="1.0" encoding="UTF-8" standalone="yes"?>
<Relationships xmlns="http://schemas.openxmlformats.org/package/2006/relationships"><Relationship Id="rId8" Type="http://schemas.openxmlformats.org/officeDocument/2006/relationships/hyperlink" Target="#'Stakeholder Engagement'!A1"/><Relationship Id="rId13" Type="http://schemas.openxmlformats.org/officeDocument/2006/relationships/hyperlink" Target="#SLOs!A1"/><Relationship Id="rId3" Type="http://schemas.openxmlformats.org/officeDocument/2006/relationships/chart" Target="../charts/chart10.xml"/><Relationship Id="rId7" Type="http://schemas.openxmlformats.org/officeDocument/2006/relationships/hyperlink" Target="#'Teacher Observation'!A1"/><Relationship Id="rId12" Type="http://schemas.openxmlformats.org/officeDocument/2006/relationships/hyperlink" Target="#'Eligible Campuses'!A1"/><Relationship Id="rId2" Type="http://schemas.openxmlformats.org/officeDocument/2006/relationships/image" Target="../media/image4.png"/><Relationship Id="rId16" Type="http://schemas.openxmlformats.org/officeDocument/2006/relationships/hyperlink" Target="#'Pre-Test-Post-Test'!A1"/><Relationship Id="rId1" Type="http://schemas.openxmlformats.org/officeDocument/2006/relationships/image" Target="../media/image1.jpg"/><Relationship Id="rId6" Type="http://schemas.openxmlformats.org/officeDocument/2006/relationships/hyperlink" Target="#Weighting!A1"/><Relationship Id="rId11" Type="http://schemas.openxmlformats.org/officeDocument/2006/relationships/hyperlink" Target="#'Eligible Teachers'!A1"/><Relationship Id="rId5" Type="http://schemas.openxmlformats.org/officeDocument/2006/relationships/hyperlink" Target="#'District Info'!A1"/><Relationship Id="rId15" Type="http://schemas.openxmlformats.org/officeDocument/2006/relationships/hyperlink" Target="#VAM!A1"/><Relationship Id="rId10" Type="http://schemas.openxmlformats.org/officeDocument/2006/relationships/hyperlink" Target="#'District Support'!A1"/><Relationship Id="rId4" Type="http://schemas.openxmlformats.org/officeDocument/2006/relationships/hyperlink" Target="#Directions!A1"/><Relationship Id="rId9" Type="http://schemas.openxmlformats.org/officeDocument/2006/relationships/hyperlink" Target="#Spending!A1"/><Relationship Id="rId14" Type="http://schemas.openxmlformats.org/officeDocument/2006/relationships/hyperlink" Target="#Portfolio!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687705</xdr:colOff>
      <xdr:row>0</xdr:row>
      <xdr:rowOff>207645</xdr:rowOff>
    </xdr:from>
    <xdr:to>
      <xdr:col>1</xdr:col>
      <xdr:colOff>2779395</xdr:colOff>
      <xdr:row>0</xdr:row>
      <xdr:rowOff>1236345</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2555" y="207645"/>
          <a:ext cx="2091690" cy="1028700"/>
        </a:xfrm>
        <a:prstGeom prst="rect">
          <a:avLst/>
        </a:prstGeom>
      </xdr:spPr>
    </xdr:pic>
    <xdr:clientData/>
  </xdr:twoCellAnchor>
  <xdr:twoCellAnchor editAs="oneCell">
    <xdr:from>
      <xdr:col>3</xdr:col>
      <xdr:colOff>1611630</xdr:colOff>
      <xdr:row>0</xdr:row>
      <xdr:rowOff>173355</xdr:rowOff>
    </xdr:from>
    <xdr:to>
      <xdr:col>4</xdr:col>
      <xdr:colOff>0</xdr:colOff>
      <xdr:row>0</xdr:row>
      <xdr:rowOff>1350998</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98380" y="173355"/>
          <a:ext cx="2617470" cy="1189073"/>
        </a:xfrm>
        <a:prstGeom prst="rect">
          <a:avLst/>
        </a:prstGeom>
      </xdr:spPr>
    </xdr:pic>
    <xdr:clientData/>
  </xdr:twoCellAnchor>
  <xdr:twoCellAnchor>
    <xdr:from>
      <xdr:col>3</xdr:col>
      <xdr:colOff>1004886</xdr:colOff>
      <xdr:row>3</xdr:row>
      <xdr:rowOff>76201</xdr:rowOff>
    </xdr:from>
    <xdr:to>
      <xdr:col>6</xdr:col>
      <xdr:colOff>352424</xdr:colOff>
      <xdr:row>11</xdr:row>
      <xdr:rowOff>285751</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180975</xdr:colOff>
      <xdr:row>0</xdr:row>
      <xdr:rowOff>1438275</xdr:rowOff>
    </xdr:from>
    <xdr:to>
      <xdr:col>8</xdr:col>
      <xdr:colOff>600075</xdr:colOff>
      <xdr:row>1</xdr:row>
      <xdr:rowOff>369893</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80975" y="1438275"/>
          <a:ext cx="16449675" cy="398468"/>
          <a:chOff x="464820" y="1489433"/>
          <a:chExt cx="15680056" cy="398468"/>
        </a:xfrm>
        <a:solidFill>
          <a:srgbClr val="095592"/>
        </a:solidFill>
      </xdr:grpSpPr>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464820" y="1497330"/>
            <a:ext cx="1106805" cy="382905"/>
          </a:xfrm>
          <a:prstGeom prst="roundRect">
            <a:avLst/>
          </a:prstGeom>
          <a:solidFill>
            <a:srgbClr val="87C748"/>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DIRECTIONS</a:t>
            </a:r>
          </a:p>
        </xdr:txBody>
      </xdr:sp>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1605456" y="1508714"/>
            <a:ext cx="1280620" cy="379187"/>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DISTRICT</a:t>
            </a:r>
            <a:r>
              <a:rPr lang="en-US" sz="1400" baseline="0"/>
              <a:t> INFO</a:t>
            </a:r>
            <a:endParaRPr lang="en-US" sz="1400"/>
          </a:p>
        </xdr:txBody>
      </xdr:sp>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0100-000007000000}"/>
              </a:ext>
            </a:extLst>
          </xdr:cNvPr>
          <xdr:cNvSpPr/>
        </xdr:nvSpPr>
        <xdr:spPr>
          <a:xfrm>
            <a:off x="2908680" y="1512431"/>
            <a:ext cx="1110870" cy="373611"/>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WEIGHTING</a:t>
            </a:r>
          </a:p>
        </xdr:txBody>
      </xdr:sp>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00000000-0008-0000-0100-000008000000}"/>
              </a:ext>
            </a:extLst>
          </xdr:cNvPr>
          <xdr:cNvSpPr/>
        </xdr:nvSpPr>
        <xdr:spPr>
          <a:xfrm>
            <a:off x="7418951" y="1508483"/>
            <a:ext cx="162980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TEACHER</a:t>
            </a:r>
            <a:r>
              <a:rPr lang="en-US" sz="1100" baseline="0"/>
              <a:t> OBSERVATION</a:t>
            </a:r>
            <a:endParaRPr lang="en-US" sz="1100"/>
          </a:p>
        </xdr:txBody>
      </xdr:sp>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00000000-0008-0000-0100-000009000000}"/>
              </a:ext>
            </a:extLst>
          </xdr:cNvPr>
          <xdr:cNvSpPr/>
        </xdr:nvSpPr>
        <xdr:spPr>
          <a:xfrm>
            <a:off x="12143049" y="1498958"/>
            <a:ext cx="158247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Stakeholder</a:t>
            </a:r>
            <a:r>
              <a:rPr lang="en-US" sz="1100" baseline="0"/>
              <a:t> Engagement</a:t>
            </a:r>
            <a:endParaRPr lang="en-US" sz="1100"/>
          </a:p>
        </xdr:txBody>
      </xdr:sp>
      <xdr:sp macro="" textlink="">
        <xdr:nvSpPr>
          <xdr:cNvPr id="10" name="Rectangle: Rounded Corners 9">
            <a:hlinkClick xmlns:r="http://schemas.openxmlformats.org/officeDocument/2006/relationships" r:id="rId9"/>
            <a:extLst>
              <a:ext uri="{FF2B5EF4-FFF2-40B4-BE49-F238E27FC236}">
                <a16:creationId xmlns:a16="http://schemas.microsoft.com/office/drawing/2014/main" id="{00000000-0008-0000-0100-00000A000000}"/>
              </a:ext>
            </a:extLst>
          </xdr:cNvPr>
          <xdr:cNvSpPr/>
        </xdr:nvSpPr>
        <xdr:spPr>
          <a:xfrm>
            <a:off x="13762814" y="1495240"/>
            <a:ext cx="1029511"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SPENDING</a:t>
            </a:r>
          </a:p>
        </xdr:txBody>
      </xdr:sp>
      <xdr:sp macro="" textlink="">
        <xdr:nvSpPr>
          <xdr:cNvPr id="11" name="Rectangle: Rounded Corners 10">
            <a:hlinkClick xmlns:r="http://schemas.openxmlformats.org/officeDocument/2006/relationships" r:id="rId10"/>
            <a:extLst>
              <a:ext uri="{FF2B5EF4-FFF2-40B4-BE49-F238E27FC236}">
                <a16:creationId xmlns:a16="http://schemas.microsoft.com/office/drawing/2014/main" id="{00000000-0008-0000-0100-00000B000000}"/>
              </a:ext>
            </a:extLst>
          </xdr:cNvPr>
          <xdr:cNvSpPr/>
        </xdr:nvSpPr>
        <xdr:spPr>
          <a:xfrm>
            <a:off x="14830130" y="1489433"/>
            <a:ext cx="131474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DISTRICT SUPPORT</a:t>
            </a:r>
          </a:p>
        </xdr:txBody>
      </xdr:sp>
      <xdr:sp macro="" textlink="">
        <xdr:nvSpPr>
          <xdr:cNvPr id="12" name="Rectangle: Rounded Corners 11">
            <a:hlinkClick xmlns:r="http://schemas.openxmlformats.org/officeDocument/2006/relationships" r:id="rId11"/>
            <a:extLst>
              <a:ext uri="{FF2B5EF4-FFF2-40B4-BE49-F238E27FC236}">
                <a16:creationId xmlns:a16="http://schemas.microsoft.com/office/drawing/2014/main" id="{00000000-0008-0000-0100-00000C000000}"/>
              </a:ext>
            </a:extLst>
          </xdr:cNvPr>
          <xdr:cNvSpPr/>
        </xdr:nvSpPr>
        <xdr:spPr>
          <a:xfrm>
            <a:off x="4038600" y="1514475"/>
            <a:ext cx="1628775"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TEACHERS</a:t>
            </a:r>
            <a:endParaRPr lang="en-US" sz="1400"/>
          </a:p>
        </xdr:txBody>
      </xdr:sp>
      <xdr:sp macro="" textlink="">
        <xdr:nvSpPr>
          <xdr:cNvPr id="13" name="Rectangle: Rounded Corners 12">
            <a:hlinkClick xmlns:r="http://schemas.openxmlformats.org/officeDocument/2006/relationships" r:id="rId12"/>
            <a:extLst>
              <a:ext uri="{FF2B5EF4-FFF2-40B4-BE49-F238E27FC236}">
                <a16:creationId xmlns:a16="http://schemas.microsoft.com/office/drawing/2014/main" id="{00000000-0008-0000-0100-00000D000000}"/>
              </a:ext>
            </a:extLst>
          </xdr:cNvPr>
          <xdr:cNvSpPr/>
        </xdr:nvSpPr>
        <xdr:spPr>
          <a:xfrm>
            <a:off x="5695950" y="1514475"/>
            <a:ext cx="169545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CAMPUSES</a:t>
            </a:r>
            <a:endParaRPr lang="en-US" sz="1400"/>
          </a:p>
        </xdr:txBody>
      </xdr:sp>
      <xdr:sp macro="" textlink="">
        <xdr:nvSpPr>
          <xdr:cNvPr id="20" name="Rectangle: Rounded Corners 19">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9076301" y="1508483"/>
            <a:ext cx="58204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SLOS</a:t>
            </a:r>
          </a:p>
        </xdr:txBody>
      </xdr:sp>
      <xdr:sp macro="" textlink="">
        <xdr:nvSpPr>
          <xdr:cNvPr id="21" name="Rectangle: Rounded Corners 20">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9676376" y="1508483"/>
            <a:ext cx="113449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PORTFOLIOS</a:t>
            </a:r>
          </a:p>
        </xdr:txBody>
      </xdr:sp>
      <xdr:sp macro="" textlink="">
        <xdr:nvSpPr>
          <xdr:cNvPr id="23" name="Rectangle: Rounded Corners 22">
            <a:hlinkClick xmlns:r="http://schemas.openxmlformats.org/officeDocument/2006/relationships" r:id="rId15"/>
            <a:extLst>
              <a:ext uri="{FF2B5EF4-FFF2-40B4-BE49-F238E27FC236}">
                <a16:creationId xmlns:a16="http://schemas.microsoft.com/office/drawing/2014/main" id="{00000000-0008-0000-0100-000017000000}"/>
              </a:ext>
            </a:extLst>
          </xdr:cNvPr>
          <xdr:cNvSpPr/>
        </xdr:nvSpPr>
        <xdr:spPr>
          <a:xfrm>
            <a:off x="10828902"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VAM</a:t>
            </a:r>
          </a:p>
        </xdr:txBody>
      </xdr:sp>
      <xdr:sp macro="" textlink="">
        <xdr:nvSpPr>
          <xdr:cNvPr id="25" name="Rectangle: Rounded Corners 24">
            <a:hlinkClick xmlns:r="http://schemas.openxmlformats.org/officeDocument/2006/relationships" r:id="rId16"/>
            <a:extLst>
              <a:ext uri="{FF2B5EF4-FFF2-40B4-BE49-F238E27FC236}">
                <a16:creationId xmlns:a16="http://schemas.microsoft.com/office/drawing/2014/main" id="{00000000-0008-0000-0100-000019000000}"/>
              </a:ext>
            </a:extLst>
          </xdr:cNvPr>
          <xdr:cNvSpPr/>
        </xdr:nvSpPr>
        <xdr:spPr>
          <a:xfrm>
            <a:off x="11486127"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PTPT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754380</xdr:colOff>
      <xdr:row>0</xdr:row>
      <xdr:rowOff>234315</xdr:rowOff>
    </xdr:from>
    <xdr:to>
      <xdr:col>2</xdr:col>
      <xdr:colOff>1868805</xdr:colOff>
      <xdr:row>0</xdr:row>
      <xdr:rowOff>1266190</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9230" y="234315"/>
          <a:ext cx="2095500" cy="1032510"/>
        </a:xfrm>
        <a:prstGeom prst="rect">
          <a:avLst/>
        </a:prstGeom>
      </xdr:spPr>
    </xdr:pic>
    <xdr:clientData/>
  </xdr:twoCellAnchor>
  <xdr:twoCellAnchor editAs="oneCell">
    <xdr:from>
      <xdr:col>4</xdr:col>
      <xdr:colOff>643890</xdr:colOff>
      <xdr:row>0</xdr:row>
      <xdr:rowOff>74295</xdr:rowOff>
    </xdr:from>
    <xdr:to>
      <xdr:col>4</xdr:col>
      <xdr:colOff>3247390</xdr:colOff>
      <xdr:row>0</xdr:row>
      <xdr:rowOff>1247493</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54565" y="74295"/>
          <a:ext cx="2609850" cy="1179548"/>
        </a:xfrm>
        <a:prstGeom prst="rect">
          <a:avLst/>
        </a:prstGeom>
      </xdr:spPr>
    </xdr:pic>
    <xdr:clientData/>
  </xdr:twoCellAnchor>
  <xdr:twoCellAnchor>
    <xdr:from>
      <xdr:col>4</xdr:col>
      <xdr:colOff>628650</xdr:colOff>
      <xdr:row>3</xdr:row>
      <xdr:rowOff>85725</xdr:rowOff>
    </xdr:from>
    <xdr:to>
      <xdr:col>6</xdr:col>
      <xdr:colOff>514350</xdr:colOff>
      <xdr:row>6</xdr:row>
      <xdr:rowOff>304800</xdr:rowOff>
    </xdr:to>
    <xdr:graphicFrame macro="">
      <xdr:nvGraphicFramePr>
        <xdr:cNvPr id="23" name="Chart 22">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400050</xdr:colOff>
          <xdr:row>34</xdr:row>
          <xdr:rowOff>57150</xdr:rowOff>
        </xdr:to>
        <xdr:sp macro="" textlink="">
          <xdr:nvSpPr>
            <xdr:cNvPr id="2061" name="Object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86591</xdr:colOff>
      <xdr:row>0</xdr:row>
      <xdr:rowOff>1446068</xdr:rowOff>
    </xdr:from>
    <xdr:to>
      <xdr:col>7</xdr:col>
      <xdr:colOff>568036</xdr:colOff>
      <xdr:row>1</xdr:row>
      <xdr:rowOff>381150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86591" y="1446068"/>
          <a:ext cx="16440150" cy="398468"/>
          <a:chOff x="464820" y="1489433"/>
          <a:chExt cx="15680056" cy="398468"/>
        </a:xfrm>
        <a:solidFill>
          <a:srgbClr val="095592"/>
        </a:solidFill>
      </xdr:grpSpPr>
      <xdr:sp macro="" textlink="">
        <xdr:nvSpPr>
          <xdr:cNvPr id="3" name="Rectangle: Rounded Corners 2">
            <a:hlinkClick xmlns:r="http://schemas.openxmlformats.org/officeDocument/2006/relationships" r:id="rId4"/>
            <a:extLst>
              <a:ext uri="{FF2B5EF4-FFF2-40B4-BE49-F238E27FC236}">
                <a16:creationId xmlns:a16="http://schemas.microsoft.com/office/drawing/2014/main" id="{00000000-0008-0000-0200-000003000000}"/>
              </a:ext>
            </a:extLst>
          </xdr:cNvPr>
          <xdr:cNvSpPr/>
        </xdr:nvSpPr>
        <xdr:spPr>
          <a:xfrm>
            <a:off x="464820" y="1497330"/>
            <a:ext cx="1106805" cy="382905"/>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DIRECTIONS</a:t>
            </a:r>
          </a:p>
        </xdr:txBody>
      </xdr:sp>
      <xdr:sp macro="" textlink="">
        <xdr:nvSpPr>
          <xdr:cNvPr id="4" name="Rectangle: Rounded Corners 3">
            <a:hlinkClick xmlns:r="http://schemas.openxmlformats.org/officeDocument/2006/relationships" r:id="rId5"/>
            <a:extLst>
              <a:ext uri="{FF2B5EF4-FFF2-40B4-BE49-F238E27FC236}">
                <a16:creationId xmlns:a16="http://schemas.microsoft.com/office/drawing/2014/main" id="{00000000-0008-0000-0200-000004000000}"/>
              </a:ext>
            </a:extLst>
          </xdr:cNvPr>
          <xdr:cNvSpPr/>
        </xdr:nvSpPr>
        <xdr:spPr>
          <a:xfrm>
            <a:off x="1605456" y="1508714"/>
            <a:ext cx="1280620" cy="379187"/>
          </a:xfrm>
          <a:prstGeom prst="roundRect">
            <a:avLst/>
          </a:prstGeom>
          <a:solidFill>
            <a:srgbClr val="87C748"/>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DISTRICT</a:t>
            </a:r>
            <a:r>
              <a:rPr lang="en-US" sz="1400" baseline="0"/>
              <a:t> INFO</a:t>
            </a:r>
            <a:endParaRPr lang="en-US" sz="1400"/>
          </a:p>
        </xdr:txBody>
      </xdr:sp>
      <xdr:sp macro="" textlink="">
        <xdr:nvSpPr>
          <xdr:cNvPr id="5" name="Rectangle: Rounded Corners 4">
            <a:hlinkClick xmlns:r="http://schemas.openxmlformats.org/officeDocument/2006/relationships" r:id="rId6"/>
            <a:extLst>
              <a:ext uri="{FF2B5EF4-FFF2-40B4-BE49-F238E27FC236}">
                <a16:creationId xmlns:a16="http://schemas.microsoft.com/office/drawing/2014/main" id="{00000000-0008-0000-0200-000005000000}"/>
              </a:ext>
            </a:extLst>
          </xdr:cNvPr>
          <xdr:cNvSpPr/>
        </xdr:nvSpPr>
        <xdr:spPr>
          <a:xfrm>
            <a:off x="2908680" y="1512431"/>
            <a:ext cx="1110870" cy="373611"/>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WEIGHTING</a:t>
            </a:r>
          </a:p>
        </xdr:txBody>
      </xdr:sp>
      <xdr:sp macro="" textlink="">
        <xdr:nvSpPr>
          <xdr:cNvPr id="6" name="Rectangle: Rounded Corners 5">
            <a:hlinkClick xmlns:r="http://schemas.openxmlformats.org/officeDocument/2006/relationships" r:id="rId7"/>
            <a:extLst>
              <a:ext uri="{FF2B5EF4-FFF2-40B4-BE49-F238E27FC236}">
                <a16:creationId xmlns:a16="http://schemas.microsoft.com/office/drawing/2014/main" id="{00000000-0008-0000-0200-000006000000}"/>
              </a:ext>
            </a:extLst>
          </xdr:cNvPr>
          <xdr:cNvSpPr/>
        </xdr:nvSpPr>
        <xdr:spPr>
          <a:xfrm>
            <a:off x="7418951" y="1508483"/>
            <a:ext cx="162980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TEACHER</a:t>
            </a:r>
            <a:r>
              <a:rPr lang="en-US" sz="1100" baseline="0"/>
              <a:t> OBSERVATION</a:t>
            </a:r>
            <a:endParaRPr lang="en-US" sz="1100"/>
          </a:p>
        </xdr:txBody>
      </xdr:sp>
      <xdr:sp macro="" textlink="">
        <xdr:nvSpPr>
          <xdr:cNvPr id="7" name="Rectangle: Rounded Corners 6">
            <a:hlinkClick xmlns:r="http://schemas.openxmlformats.org/officeDocument/2006/relationships" r:id="rId8"/>
            <a:extLst>
              <a:ext uri="{FF2B5EF4-FFF2-40B4-BE49-F238E27FC236}">
                <a16:creationId xmlns:a16="http://schemas.microsoft.com/office/drawing/2014/main" id="{00000000-0008-0000-0200-000007000000}"/>
              </a:ext>
            </a:extLst>
          </xdr:cNvPr>
          <xdr:cNvSpPr/>
        </xdr:nvSpPr>
        <xdr:spPr>
          <a:xfrm>
            <a:off x="12143049" y="1498958"/>
            <a:ext cx="158247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Stakeholder</a:t>
            </a:r>
            <a:r>
              <a:rPr lang="en-US" sz="1100" baseline="0"/>
              <a:t> Engagement</a:t>
            </a:r>
            <a:endParaRPr lang="en-US" sz="1100"/>
          </a:p>
        </xdr:txBody>
      </xdr:sp>
      <xdr:sp macro="" textlink="">
        <xdr:nvSpPr>
          <xdr:cNvPr id="8" name="Rectangle: Rounded Corners 7">
            <a:hlinkClick xmlns:r="http://schemas.openxmlformats.org/officeDocument/2006/relationships" r:id="rId9"/>
            <a:extLst>
              <a:ext uri="{FF2B5EF4-FFF2-40B4-BE49-F238E27FC236}">
                <a16:creationId xmlns:a16="http://schemas.microsoft.com/office/drawing/2014/main" id="{00000000-0008-0000-0200-000008000000}"/>
              </a:ext>
            </a:extLst>
          </xdr:cNvPr>
          <xdr:cNvSpPr/>
        </xdr:nvSpPr>
        <xdr:spPr>
          <a:xfrm>
            <a:off x="13762814" y="1495240"/>
            <a:ext cx="1029511"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SPENDING</a:t>
            </a:r>
          </a:p>
        </xdr:txBody>
      </xdr:sp>
      <xdr:sp macro="" textlink="">
        <xdr:nvSpPr>
          <xdr:cNvPr id="9" name="Rectangle: Rounded Corners 8">
            <a:hlinkClick xmlns:r="http://schemas.openxmlformats.org/officeDocument/2006/relationships" r:id="rId10"/>
            <a:extLst>
              <a:ext uri="{FF2B5EF4-FFF2-40B4-BE49-F238E27FC236}">
                <a16:creationId xmlns:a16="http://schemas.microsoft.com/office/drawing/2014/main" id="{00000000-0008-0000-0200-000009000000}"/>
              </a:ext>
            </a:extLst>
          </xdr:cNvPr>
          <xdr:cNvSpPr/>
        </xdr:nvSpPr>
        <xdr:spPr>
          <a:xfrm>
            <a:off x="14830130" y="1489433"/>
            <a:ext cx="131474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DISTRICT SUPPORT</a:t>
            </a:r>
          </a:p>
        </xdr:txBody>
      </xdr:sp>
      <xdr:sp macro="" textlink="">
        <xdr:nvSpPr>
          <xdr:cNvPr id="10" name="Rectangle: Rounded Corners 9">
            <a:hlinkClick xmlns:r="http://schemas.openxmlformats.org/officeDocument/2006/relationships" r:id="rId11"/>
            <a:extLst>
              <a:ext uri="{FF2B5EF4-FFF2-40B4-BE49-F238E27FC236}">
                <a16:creationId xmlns:a16="http://schemas.microsoft.com/office/drawing/2014/main" id="{00000000-0008-0000-0200-00000A000000}"/>
              </a:ext>
            </a:extLst>
          </xdr:cNvPr>
          <xdr:cNvSpPr/>
        </xdr:nvSpPr>
        <xdr:spPr>
          <a:xfrm>
            <a:off x="4038600" y="1514475"/>
            <a:ext cx="1628775"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TEACHERS</a:t>
            </a:r>
            <a:endParaRPr lang="en-US" sz="1400"/>
          </a:p>
        </xdr:txBody>
      </xdr:sp>
      <xdr:sp macro="" textlink="">
        <xdr:nvSpPr>
          <xdr:cNvPr id="13" name="Rectangle: Rounded Corners 12">
            <a:hlinkClick xmlns:r="http://schemas.openxmlformats.org/officeDocument/2006/relationships" r:id="rId12"/>
            <a:extLst>
              <a:ext uri="{FF2B5EF4-FFF2-40B4-BE49-F238E27FC236}">
                <a16:creationId xmlns:a16="http://schemas.microsoft.com/office/drawing/2014/main" id="{00000000-0008-0000-0200-00000D000000}"/>
              </a:ext>
            </a:extLst>
          </xdr:cNvPr>
          <xdr:cNvSpPr/>
        </xdr:nvSpPr>
        <xdr:spPr>
          <a:xfrm>
            <a:off x="5695950" y="1514475"/>
            <a:ext cx="169545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CAMPUSES</a:t>
            </a:r>
            <a:endParaRPr lang="en-US" sz="1400"/>
          </a:p>
        </xdr:txBody>
      </xdr:sp>
      <xdr:sp macro="" textlink="">
        <xdr:nvSpPr>
          <xdr:cNvPr id="14" name="Rectangle: Rounded Corners 13">
            <a:hlinkClick xmlns:r="http://schemas.openxmlformats.org/officeDocument/2006/relationships" r:id="rId13"/>
            <a:extLst>
              <a:ext uri="{FF2B5EF4-FFF2-40B4-BE49-F238E27FC236}">
                <a16:creationId xmlns:a16="http://schemas.microsoft.com/office/drawing/2014/main" id="{00000000-0008-0000-0200-00000E000000}"/>
              </a:ext>
            </a:extLst>
          </xdr:cNvPr>
          <xdr:cNvSpPr/>
        </xdr:nvSpPr>
        <xdr:spPr>
          <a:xfrm>
            <a:off x="9076301" y="1508483"/>
            <a:ext cx="58204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SLOS</a:t>
            </a:r>
          </a:p>
        </xdr:txBody>
      </xdr:sp>
      <xdr:sp macro="" textlink="">
        <xdr:nvSpPr>
          <xdr:cNvPr id="24" name="Rectangle: Rounded Corners 23">
            <a:hlinkClick xmlns:r="http://schemas.openxmlformats.org/officeDocument/2006/relationships" r:id="rId14"/>
            <a:extLst>
              <a:ext uri="{FF2B5EF4-FFF2-40B4-BE49-F238E27FC236}">
                <a16:creationId xmlns:a16="http://schemas.microsoft.com/office/drawing/2014/main" id="{00000000-0008-0000-0200-000018000000}"/>
              </a:ext>
            </a:extLst>
          </xdr:cNvPr>
          <xdr:cNvSpPr/>
        </xdr:nvSpPr>
        <xdr:spPr>
          <a:xfrm>
            <a:off x="9676376" y="1508483"/>
            <a:ext cx="113449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PORTFOLIOS</a:t>
            </a:r>
          </a:p>
        </xdr:txBody>
      </xdr:sp>
      <xdr:sp macro="" textlink="">
        <xdr:nvSpPr>
          <xdr:cNvPr id="25" name="Rectangle: Rounded Corners 24">
            <a:hlinkClick xmlns:r="http://schemas.openxmlformats.org/officeDocument/2006/relationships" r:id="rId15"/>
            <a:extLst>
              <a:ext uri="{FF2B5EF4-FFF2-40B4-BE49-F238E27FC236}">
                <a16:creationId xmlns:a16="http://schemas.microsoft.com/office/drawing/2014/main" id="{00000000-0008-0000-0200-000019000000}"/>
              </a:ext>
            </a:extLst>
          </xdr:cNvPr>
          <xdr:cNvSpPr/>
        </xdr:nvSpPr>
        <xdr:spPr>
          <a:xfrm>
            <a:off x="10828902"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VAM</a:t>
            </a:r>
          </a:p>
        </xdr:txBody>
      </xdr:sp>
      <xdr:sp macro="" textlink="">
        <xdr:nvSpPr>
          <xdr:cNvPr id="26" name="Rectangle: Rounded Corners 25">
            <a:hlinkClick xmlns:r="http://schemas.openxmlformats.org/officeDocument/2006/relationships" r:id="rId16"/>
            <a:extLst>
              <a:ext uri="{FF2B5EF4-FFF2-40B4-BE49-F238E27FC236}">
                <a16:creationId xmlns:a16="http://schemas.microsoft.com/office/drawing/2014/main" id="{00000000-0008-0000-0200-00001A000000}"/>
              </a:ext>
            </a:extLst>
          </xdr:cNvPr>
          <xdr:cNvSpPr/>
        </xdr:nvSpPr>
        <xdr:spPr>
          <a:xfrm>
            <a:off x="11486127"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PTPT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2</xdr:row>
      <xdr:rowOff>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0" y="2006600"/>
          <a:ext cx="711200" cy="0"/>
          <a:chOff x="0" y="1047750"/>
          <a:chExt cx="8239125" cy="247650"/>
        </a:xfrm>
      </xdr:grpSpPr>
      <xdr:sp macro="" textlink="">
        <xdr:nvSpPr>
          <xdr:cNvPr id="3" name="Rectangle: Top Corners Snipped 2">
            <a:extLst>
              <a:ext uri="{FF2B5EF4-FFF2-40B4-BE49-F238E27FC236}">
                <a16:creationId xmlns:a16="http://schemas.microsoft.com/office/drawing/2014/main" id="{00000000-0008-0000-0300-000003000000}"/>
              </a:ext>
            </a:extLst>
          </xdr:cNvPr>
          <xdr:cNvSpPr/>
        </xdr:nvSpPr>
        <xdr:spPr>
          <a:xfrm>
            <a:off x="0" y="1047750"/>
            <a:ext cx="1362075" cy="247650"/>
          </a:xfrm>
          <a:prstGeom prst="snip2SameRect">
            <a:avLst>
              <a:gd name="adj1" fmla="val 50000"/>
              <a:gd name="adj2" fmla="val 0"/>
            </a:avLst>
          </a:prstGeom>
          <a:solidFill>
            <a:schemeClr val="bg1">
              <a:lumMod val="85000"/>
            </a:schemeClr>
          </a:solidFill>
          <a:scene3d>
            <a:camera prst="orthographicFront"/>
            <a:lightRig rig="threePt" dir="t"/>
          </a:scene3d>
          <a:sp3d>
            <a:bevelT/>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b"/>
          <a:lstStyle/>
          <a:p>
            <a:pPr algn="ctr"/>
            <a:r>
              <a:rPr lang="en-US" sz="1100">
                <a:solidFill>
                  <a:sysClr val="windowText" lastClr="000000"/>
                </a:solidFill>
              </a:rPr>
              <a:t>Directions</a:t>
            </a:r>
          </a:p>
        </xdr:txBody>
      </xdr:sp>
      <xdr:sp macro="" textlink="">
        <xdr:nvSpPr>
          <xdr:cNvPr id="4" name="Rectangle: Top Corners Snipped 3">
            <a:extLst>
              <a:ext uri="{FF2B5EF4-FFF2-40B4-BE49-F238E27FC236}">
                <a16:creationId xmlns:a16="http://schemas.microsoft.com/office/drawing/2014/main" id="{00000000-0008-0000-0300-000004000000}"/>
              </a:ext>
            </a:extLst>
          </xdr:cNvPr>
          <xdr:cNvSpPr/>
        </xdr:nvSpPr>
        <xdr:spPr>
          <a:xfrm>
            <a:off x="1381125" y="1047750"/>
            <a:ext cx="1362075" cy="247650"/>
          </a:xfrm>
          <a:prstGeom prst="snip2SameRect">
            <a:avLst>
              <a:gd name="adj1" fmla="val 50000"/>
              <a:gd name="adj2" fmla="val 0"/>
            </a:avLst>
          </a:prstGeom>
          <a:solidFill>
            <a:schemeClr val="bg1">
              <a:lumMod val="85000"/>
            </a:schemeClr>
          </a:solidFill>
          <a:scene3d>
            <a:camera prst="orthographicFront"/>
            <a:lightRig rig="threePt" dir="t"/>
          </a:scene3d>
          <a:sp3d>
            <a:bevelT/>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b"/>
          <a:lstStyle/>
          <a:p>
            <a:pPr algn="ctr"/>
            <a:r>
              <a:rPr lang="en-US" sz="1100">
                <a:solidFill>
                  <a:sysClr val="windowText" lastClr="000000"/>
                </a:solidFill>
              </a:rPr>
              <a:t>District Info</a:t>
            </a:r>
          </a:p>
        </xdr:txBody>
      </xdr:sp>
      <xdr:sp macro="" textlink="">
        <xdr:nvSpPr>
          <xdr:cNvPr id="5" name="Rectangle: Top Corners Snipped 4">
            <a:extLst>
              <a:ext uri="{FF2B5EF4-FFF2-40B4-BE49-F238E27FC236}">
                <a16:creationId xmlns:a16="http://schemas.microsoft.com/office/drawing/2014/main" id="{00000000-0008-0000-0300-000005000000}"/>
              </a:ext>
            </a:extLst>
          </xdr:cNvPr>
          <xdr:cNvSpPr/>
        </xdr:nvSpPr>
        <xdr:spPr>
          <a:xfrm>
            <a:off x="2752725" y="1047750"/>
            <a:ext cx="1362075" cy="247650"/>
          </a:xfrm>
          <a:prstGeom prst="snip2SameRect">
            <a:avLst>
              <a:gd name="adj1" fmla="val 50000"/>
              <a:gd name="adj2" fmla="val 0"/>
            </a:avLst>
          </a:prstGeom>
          <a:solidFill>
            <a:schemeClr val="bg1">
              <a:lumMod val="85000"/>
            </a:schemeClr>
          </a:solidFill>
          <a:scene3d>
            <a:camera prst="orthographicFront"/>
            <a:lightRig rig="threePt" dir="t"/>
          </a:scene3d>
          <a:sp3d>
            <a:bevelT/>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b"/>
          <a:lstStyle/>
          <a:p>
            <a:pPr algn="ctr"/>
            <a:r>
              <a:rPr lang="en-US" sz="1100">
                <a:solidFill>
                  <a:sysClr val="windowText" lastClr="000000"/>
                </a:solidFill>
              </a:rPr>
              <a:t>Base Salary</a:t>
            </a:r>
          </a:p>
        </xdr:txBody>
      </xdr:sp>
      <xdr:sp macro="" textlink="">
        <xdr:nvSpPr>
          <xdr:cNvPr id="6" name="Rectangle: Top Corners Snipped 5">
            <a:extLst>
              <a:ext uri="{FF2B5EF4-FFF2-40B4-BE49-F238E27FC236}">
                <a16:creationId xmlns:a16="http://schemas.microsoft.com/office/drawing/2014/main" id="{00000000-0008-0000-0300-000006000000}"/>
              </a:ext>
            </a:extLst>
          </xdr:cNvPr>
          <xdr:cNvSpPr/>
        </xdr:nvSpPr>
        <xdr:spPr>
          <a:xfrm>
            <a:off x="4133850" y="1047750"/>
            <a:ext cx="1362075" cy="247650"/>
          </a:xfrm>
          <a:prstGeom prst="snip2SameRect">
            <a:avLst>
              <a:gd name="adj1" fmla="val 50000"/>
              <a:gd name="adj2" fmla="val 0"/>
            </a:avLst>
          </a:prstGeom>
          <a:solidFill>
            <a:schemeClr val="bg1">
              <a:lumMod val="85000"/>
            </a:schemeClr>
          </a:solidFill>
          <a:scene3d>
            <a:camera prst="orthographicFront"/>
            <a:lightRig rig="threePt" dir="t"/>
          </a:scene3d>
          <a:sp3d>
            <a:bevelT/>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b"/>
          <a:lstStyle/>
          <a:p>
            <a:pPr algn="ctr"/>
            <a:r>
              <a:rPr lang="en-US" sz="1100">
                <a:solidFill>
                  <a:sysClr val="windowText" lastClr="000000"/>
                </a:solidFill>
              </a:rPr>
              <a:t>Stipends</a:t>
            </a:r>
          </a:p>
        </xdr:txBody>
      </xdr:sp>
      <xdr:sp macro="" textlink="">
        <xdr:nvSpPr>
          <xdr:cNvPr id="7" name="Rectangle: Top Corners Snipped 6">
            <a:extLst>
              <a:ext uri="{FF2B5EF4-FFF2-40B4-BE49-F238E27FC236}">
                <a16:creationId xmlns:a16="http://schemas.microsoft.com/office/drawing/2014/main" id="{00000000-0008-0000-0300-000007000000}"/>
              </a:ext>
            </a:extLst>
          </xdr:cNvPr>
          <xdr:cNvSpPr/>
        </xdr:nvSpPr>
        <xdr:spPr>
          <a:xfrm>
            <a:off x="5505450" y="1047750"/>
            <a:ext cx="1362075" cy="247650"/>
          </a:xfrm>
          <a:prstGeom prst="snip2SameRect">
            <a:avLst>
              <a:gd name="adj1" fmla="val 50000"/>
              <a:gd name="adj2" fmla="val 0"/>
            </a:avLst>
          </a:prstGeom>
          <a:solidFill>
            <a:schemeClr val="bg1">
              <a:lumMod val="85000"/>
            </a:schemeClr>
          </a:solidFill>
          <a:scene3d>
            <a:camera prst="orthographicFront"/>
            <a:lightRig rig="threePt" dir="t"/>
          </a:scene3d>
          <a:sp3d>
            <a:bevelT/>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b"/>
          <a:lstStyle/>
          <a:p>
            <a:pPr algn="ctr"/>
            <a:r>
              <a:rPr lang="en-US" sz="1100">
                <a:solidFill>
                  <a:sysClr val="windowText" lastClr="000000"/>
                </a:solidFill>
              </a:rPr>
              <a:t>Benefits</a:t>
            </a:r>
          </a:p>
        </xdr:txBody>
      </xdr:sp>
      <xdr:sp macro="" textlink="">
        <xdr:nvSpPr>
          <xdr:cNvPr id="8" name="Rectangle: Top Corners Snipped 7">
            <a:extLst>
              <a:ext uri="{FF2B5EF4-FFF2-40B4-BE49-F238E27FC236}">
                <a16:creationId xmlns:a16="http://schemas.microsoft.com/office/drawing/2014/main" id="{00000000-0008-0000-0300-000008000000}"/>
              </a:ext>
            </a:extLst>
          </xdr:cNvPr>
          <xdr:cNvSpPr/>
        </xdr:nvSpPr>
        <xdr:spPr>
          <a:xfrm>
            <a:off x="6877050" y="1047750"/>
            <a:ext cx="1362075" cy="247650"/>
          </a:xfrm>
          <a:prstGeom prst="snip2SameRect">
            <a:avLst>
              <a:gd name="adj1" fmla="val 50000"/>
              <a:gd name="adj2" fmla="val 0"/>
            </a:avLst>
          </a:prstGeom>
          <a:solidFill>
            <a:schemeClr val="bg1">
              <a:lumMod val="85000"/>
            </a:schemeClr>
          </a:solidFill>
          <a:scene3d>
            <a:camera prst="orthographicFront"/>
            <a:lightRig rig="threePt" dir="t"/>
          </a:scene3d>
          <a:sp3d>
            <a:bevelT/>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b"/>
          <a:lstStyle/>
          <a:p>
            <a:pPr algn="ctr"/>
            <a:r>
              <a:rPr lang="en-US" sz="1100">
                <a:solidFill>
                  <a:sysClr val="windowText" lastClr="000000"/>
                </a:solidFill>
              </a:rPr>
              <a:t>Data</a:t>
            </a:r>
            <a:r>
              <a:rPr lang="en-US" sz="1100" baseline="0">
                <a:solidFill>
                  <a:sysClr val="windowText" lastClr="000000"/>
                </a:solidFill>
              </a:rPr>
              <a:t> Validation</a:t>
            </a:r>
            <a:endParaRPr lang="en-US" sz="1100">
              <a:solidFill>
                <a:sysClr val="windowText" lastClr="000000"/>
              </a:solidFill>
            </a:endParaRPr>
          </a:p>
        </xdr:txBody>
      </xdr:sp>
    </xdr:grpSp>
    <xdr:clientData/>
  </xdr:twoCellAnchor>
  <xdr:twoCellAnchor>
    <xdr:from>
      <xdr:col>0</xdr:col>
      <xdr:colOff>0</xdr:colOff>
      <xdr:row>2</xdr:row>
      <xdr:rowOff>0</xdr:rowOff>
    </xdr:from>
    <xdr:to>
      <xdr:col>1</xdr:col>
      <xdr:colOff>0</xdr:colOff>
      <xdr:row>2</xdr:row>
      <xdr:rowOff>0</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0" y="2006600"/>
          <a:ext cx="711200" cy="0"/>
          <a:chOff x="0" y="1047750"/>
          <a:chExt cx="8239125" cy="247650"/>
        </a:xfrm>
      </xdr:grpSpPr>
      <xdr:sp macro="" textlink="">
        <xdr:nvSpPr>
          <xdr:cNvPr id="10" name="Rectangle: Top Corners Snipped 9">
            <a:extLst>
              <a:ext uri="{FF2B5EF4-FFF2-40B4-BE49-F238E27FC236}">
                <a16:creationId xmlns:a16="http://schemas.microsoft.com/office/drawing/2014/main" id="{00000000-0008-0000-0300-00000A000000}"/>
              </a:ext>
            </a:extLst>
          </xdr:cNvPr>
          <xdr:cNvSpPr/>
        </xdr:nvSpPr>
        <xdr:spPr>
          <a:xfrm>
            <a:off x="0" y="1047750"/>
            <a:ext cx="1362075" cy="247650"/>
          </a:xfrm>
          <a:prstGeom prst="snip2SameRect">
            <a:avLst>
              <a:gd name="adj1" fmla="val 50000"/>
              <a:gd name="adj2" fmla="val 0"/>
            </a:avLst>
          </a:prstGeom>
          <a:solidFill>
            <a:schemeClr val="bg1">
              <a:lumMod val="85000"/>
            </a:schemeClr>
          </a:solidFill>
          <a:scene3d>
            <a:camera prst="orthographicFront"/>
            <a:lightRig rig="threePt" dir="t"/>
          </a:scene3d>
          <a:sp3d>
            <a:bevelT/>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b"/>
          <a:lstStyle/>
          <a:p>
            <a:pPr algn="ctr"/>
            <a:r>
              <a:rPr lang="en-US" sz="1100">
                <a:solidFill>
                  <a:sysClr val="windowText" lastClr="000000"/>
                </a:solidFill>
              </a:rPr>
              <a:t>Directions</a:t>
            </a:r>
          </a:p>
        </xdr:txBody>
      </xdr:sp>
      <xdr:sp macro="" textlink="">
        <xdr:nvSpPr>
          <xdr:cNvPr id="11" name="Rectangle: Top Corners Snipped 10">
            <a:extLst>
              <a:ext uri="{FF2B5EF4-FFF2-40B4-BE49-F238E27FC236}">
                <a16:creationId xmlns:a16="http://schemas.microsoft.com/office/drawing/2014/main" id="{00000000-0008-0000-0300-00000B000000}"/>
              </a:ext>
            </a:extLst>
          </xdr:cNvPr>
          <xdr:cNvSpPr/>
        </xdr:nvSpPr>
        <xdr:spPr>
          <a:xfrm>
            <a:off x="1381125" y="1047750"/>
            <a:ext cx="1362075" cy="247650"/>
          </a:xfrm>
          <a:prstGeom prst="snip2SameRect">
            <a:avLst>
              <a:gd name="adj1" fmla="val 50000"/>
              <a:gd name="adj2" fmla="val 0"/>
            </a:avLst>
          </a:prstGeom>
          <a:solidFill>
            <a:schemeClr val="bg1">
              <a:lumMod val="85000"/>
            </a:schemeClr>
          </a:solidFill>
          <a:scene3d>
            <a:camera prst="orthographicFront"/>
            <a:lightRig rig="threePt" dir="t"/>
          </a:scene3d>
          <a:sp3d>
            <a:bevelT/>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b"/>
          <a:lstStyle/>
          <a:p>
            <a:pPr algn="ctr"/>
            <a:r>
              <a:rPr lang="en-US" sz="1100">
                <a:solidFill>
                  <a:sysClr val="windowText" lastClr="000000"/>
                </a:solidFill>
              </a:rPr>
              <a:t>District Info</a:t>
            </a:r>
          </a:p>
        </xdr:txBody>
      </xdr:sp>
      <xdr:sp macro="" textlink="">
        <xdr:nvSpPr>
          <xdr:cNvPr id="12" name="Rectangle: Top Corners Snipped 11">
            <a:extLst>
              <a:ext uri="{FF2B5EF4-FFF2-40B4-BE49-F238E27FC236}">
                <a16:creationId xmlns:a16="http://schemas.microsoft.com/office/drawing/2014/main" id="{00000000-0008-0000-0300-00000C000000}"/>
              </a:ext>
            </a:extLst>
          </xdr:cNvPr>
          <xdr:cNvSpPr/>
        </xdr:nvSpPr>
        <xdr:spPr>
          <a:xfrm>
            <a:off x="2752725" y="1047750"/>
            <a:ext cx="1362075" cy="247650"/>
          </a:xfrm>
          <a:prstGeom prst="snip2SameRect">
            <a:avLst>
              <a:gd name="adj1" fmla="val 50000"/>
              <a:gd name="adj2" fmla="val 0"/>
            </a:avLst>
          </a:prstGeom>
          <a:solidFill>
            <a:schemeClr val="bg1">
              <a:lumMod val="85000"/>
            </a:schemeClr>
          </a:solidFill>
          <a:scene3d>
            <a:camera prst="orthographicFront"/>
            <a:lightRig rig="threePt" dir="t"/>
          </a:scene3d>
          <a:sp3d>
            <a:bevelT/>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b"/>
          <a:lstStyle/>
          <a:p>
            <a:pPr algn="ctr"/>
            <a:r>
              <a:rPr lang="en-US" sz="1100">
                <a:solidFill>
                  <a:sysClr val="windowText" lastClr="000000"/>
                </a:solidFill>
              </a:rPr>
              <a:t>Base Salary</a:t>
            </a:r>
          </a:p>
        </xdr:txBody>
      </xdr:sp>
      <xdr:sp macro="" textlink="">
        <xdr:nvSpPr>
          <xdr:cNvPr id="13" name="Rectangle: Top Corners Snipped 12">
            <a:extLst>
              <a:ext uri="{FF2B5EF4-FFF2-40B4-BE49-F238E27FC236}">
                <a16:creationId xmlns:a16="http://schemas.microsoft.com/office/drawing/2014/main" id="{00000000-0008-0000-0300-00000D000000}"/>
              </a:ext>
            </a:extLst>
          </xdr:cNvPr>
          <xdr:cNvSpPr/>
        </xdr:nvSpPr>
        <xdr:spPr>
          <a:xfrm>
            <a:off x="4133850" y="1047750"/>
            <a:ext cx="1362075" cy="247650"/>
          </a:xfrm>
          <a:prstGeom prst="snip2SameRect">
            <a:avLst>
              <a:gd name="adj1" fmla="val 50000"/>
              <a:gd name="adj2" fmla="val 0"/>
            </a:avLst>
          </a:prstGeom>
          <a:solidFill>
            <a:schemeClr val="bg1">
              <a:lumMod val="85000"/>
            </a:schemeClr>
          </a:solidFill>
          <a:scene3d>
            <a:camera prst="orthographicFront"/>
            <a:lightRig rig="threePt" dir="t"/>
          </a:scene3d>
          <a:sp3d>
            <a:bevelT/>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b"/>
          <a:lstStyle/>
          <a:p>
            <a:pPr algn="ctr"/>
            <a:r>
              <a:rPr lang="en-US" sz="1100">
                <a:solidFill>
                  <a:sysClr val="windowText" lastClr="000000"/>
                </a:solidFill>
              </a:rPr>
              <a:t>Stipends</a:t>
            </a:r>
          </a:p>
        </xdr:txBody>
      </xdr:sp>
      <xdr:sp macro="" textlink="">
        <xdr:nvSpPr>
          <xdr:cNvPr id="14" name="Rectangle: Top Corners Snipped 13">
            <a:extLst>
              <a:ext uri="{FF2B5EF4-FFF2-40B4-BE49-F238E27FC236}">
                <a16:creationId xmlns:a16="http://schemas.microsoft.com/office/drawing/2014/main" id="{00000000-0008-0000-0300-00000E000000}"/>
              </a:ext>
            </a:extLst>
          </xdr:cNvPr>
          <xdr:cNvSpPr/>
        </xdr:nvSpPr>
        <xdr:spPr>
          <a:xfrm>
            <a:off x="5505450" y="1047750"/>
            <a:ext cx="1362075" cy="247650"/>
          </a:xfrm>
          <a:prstGeom prst="snip2SameRect">
            <a:avLst>
              <a:gd name="adj1" fmla="val 50000"/>
              <a:gd name="adj2" fmla="val 0"/>
            </a:avLst>
          </a:prstGeom>
          <a:solidFill>
            <a:schemeClr val="bg1">
              <a:lumMod val="85000"/>
            </a:schemeClr>
          </a:solidFill>
          <a:scene3d>
            <a:camera prst="orthographicFront"/>
            <a:lightRig rig="threePt" dir="t"/>
          </a:scene3d>
          <a:sp3d>
            <a:bevelT/>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b"/>
          <a:lstStyle/>
          <a:p>
            <a:pPr algn="ctr"/>
            <a:r>
              <a:rPr lang="en-US" sz="1100">
                <a:solidFill>
                  <a:sysClr val="windowText" lastClr="000000"/>
                </a:solidFill>
              </a:rPr>
              <a:t>Benefits</a:t>
            </a:r>
          </a:p>
        </xdr:txBody>
      </xdr:sp>
      <xdr:sp macro="" textlink="">
        <xdr:nvSpPr>
          <xdr:cNvPr id="15" name="Rectangle: Top Corners Snipped 14">
            <a:extLst>
              <a:ext uri="{FF2B5EF4-FFF2-40B4-BE49-F238E27FC236}">
                <a16:creationId xmlns:a16="http://schemas.microsoft.com/office/drawing/2014/main" id="{00000000-0008-0000-0300-00000F000000}"/>
              </a:ext>
            </a:extLst>
          </xdr:cNvPr>
          <xdr:cNvSpPr/>
        </xdr:nvSpPr>
        <xdr:spPr>
          <a:xfrm>
            <a:off x="6877050" y="1047750"/>
            <a:ext cx="1362075" cy="247650"/>
          </a:xfrm>
          <a:prstGeom prst="snip2SameRect">
            <a:avLst>
              <a:gd name="adj1" fmla="val 50000"/>
              <a:gd name="adj2" fmla="val 0"/>
            </a:avLst>
          </a:prstGeom>
          <a:solidFill>
            <a:schemeClr val="bg1">
              <a:lumMod val="85000"/>
            </a:schemeClr>
          </a:solidFill>
          <a:scene3d>
            <a:camera prst="orthographicFront"/>
            <a:lightRig rig="threePt" dir="t"/>
          </a:scene3d>
          <a:sp3d>
            <a:bevelT/>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b"/>
          <a:lstStyle/>
          <a:p>
            <a:pPr algn="ctr"/>
            <a:r>
              <a:rPr lang="en-US" sz="1100">
                <a:solidFill>
                  <a:sysClr val="windowText" lastClr="000000"/>
                </a:solidFill>
              </a:rPr>
              <a:t>Data</a:t>
            </a:r>
            <a:r>
              <a:rPr lang="en-US" sz="1100" baseline="0">
                <a:solidFill>
                  <a:sysClr val="windowText" lastClr="000000"/>
                </a:solidFill>
              </a:rPr>
              <a:t> Validation</a:t>
            </a:r>
            <a:endParaRPr lang="en-US" sz="1100">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4</xdr:col>
          <xdr:colOff>438150</xdr:colOff>
          <xdr:row>8</xdr:row>
          <xdr:rowOff>304800</xdr:rowOff>
        </xdr:from>
        <xdr:to>
          <xdr:col>4</xdr:col>
          <xdr:colOff>1581150</xdr:colOff>
          <xdr:row>9</xdr:row>
          <xdr:rowOff>66675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3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Texas SLOs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7</xdr:row>
          <xdr:rowOff>57150</xdr:rowOff>
        </xdr:from>
        <xdr:to>
          <xdr:col>8</xdr:col>
          <xdr:colOff>1409700</xdr:colOff>
          <xdr:row>7</xdr:row>
          <xdr:rowOff>209550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3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Pre-Post Test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361950</xdr:rowOff>
        </xdr:from>
        <xdr:to>
          <xdr:col>5</xdr:col>
          <xdr:colOff>1409700</xdr:colOff>
          <xdr:row>9</xdr:row>
          <xdr:rowOff>28575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3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Portfolios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xdr:row>
          <xdr:rowOff>333375</xdr:rowOff>
        </xdr:from>
        <xdr:to>
          <xdr:col>6</xdr:col>
          <xdr:colOff>1390650</xdr:colOff>
          <xdr:row>9</xdr:row>
          <xdr:rowOff>57150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3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Value-Added-Measure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7</xdr:row>
          <xdr:rowOff>142875</xdr:rowOff>
        </xdr:from>
        <xdr:to>
          <xdr:col>10</xdr:col>
          <xdr:colOff>1123950</xdr:colOff>
          <xdr:row>8</xdr:row>
          <xdr:rowOff>114300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3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Family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1390650</xdr:colOff>
          <xdr:row>7</xdr:row>
          <xdr:rowOff>171450</xdr:rowOff>
        </xdr:from>
        <xdr:to>
          <xdr:col>10</xdr:col>
          <xdr:colOff>2400300</xdr:colOff>
          <xdr:row>8</xdr:row>
          <xdr:rowOff>76200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3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Student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800100</xdr:colOff>
          <xdr:row>8</xdr:row>
          <xdr:rowOff>257175</xdr:rowOff>
        </xdr:from>
        <xdr:to>
          <xdr:col>10</xdr:col>
          <xdr:colOff>2305050</xdr:colOff>
          <xdr:row>8</xdr:row>
          <xdr:rowOff>371475</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3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Optional Component</a:t>
              </a:r>
            </a:p>
          </xdr:txBody>
        </xdr:sp>
        <xdr:clientData fLocksWithSheet="0"/>
      </xdr:twoCellAnchor>
    </mc:Choice>
    <mc:Fallback/>
  </mc:AlternateContent>
  <xdr:twoCellAnchor editAs="oneCell">
    <xdr:from>
      <xdr:col>7</xdr:col>
      <xdr:colOff>381000</xdr:colOff>
      <xdr:row>0</xdr:row>
      <xdr:rowOff>238125</xdr:rowOff>
    </xdr:from>
    <xdr:to>
      <xdr:col>8</xdr:col>
      <xdr:colOff>753775</xdr:colOff>
      <xdr:row>0</xdr:row>
      <xdr:rowOff>1411958</xdr:rowOff>
    </xdr:to>
    <xdr:pic>
      <xdr:nvPicPr>
        <xdr:cNvPr id="23" name="Picture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15925" y="238125"/>
          <a:ext cx="2538760" cy="1173833"/>
        </a:xfrm>
        <a:prstGeom prst="rect">
          <a:avLst/>
        </a:prstGeom>
      </xdr:spPr>
    </xdr:pic>
    <xdr:clientData/>
  </xdr:twoCellAnchor>
  <xdr:twoCellAnchor editAs="oneCell">
    <xdr:from>
      <xdr:col>1</xdr:col>
      <xdr:colOff>638175</xdr:colOff>
      <xdr:row>0</xdr:row>
      <xdr:rowOff>304800</xdr:rowOff>
    </xdr:from>
    <xdr:to>
      <xdr:col>2</xdr:col>
      <xdr:colOff>1890698</xdr:colOff>
      <xdr:row>0</xdr:row>
      <xdr:rowOff>1348740</xdr:rowOff>
    </xdr:to>
    <xdr:pic>
      <xdr:nvPicPr>
        <xdr:cNvPr id="24" name="Picture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3025" y="304800"/>
          <a:ext cx="2063387" cy="10477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381000</xdr:colOff>
          <xdr:row>15</xdr:row>
          <xdr:rowOff>361950</xdr:rowOff>
        </xdr:from>
        <xdr:to>
          <xdr:col>4</xdr:col>
          <xdr:colOff>1524000</xdr:colOff>
          <xdr:row>16</xdr:row>
          <xdr:rowOff>114300</xdr:rowOff>
        </xdr:to>
        <xdr:sp macro="" textlink="">
          <xdr:nvSpPr>
            <xdr:cNvPr id="55380" name="Check Box 84" hidden="1">
              <a:extLst>
                <a:ext uri="{63B3BB69-23CF-44E3-9099-C40C66FF867C}">
                  <a14:compatExt spid="_x0000_s55380"/>
                </a:ext>
                <a:ext uri="{FF2B5EF4-FFF2-40B4-BE49-F238E27FC236}">
                  <a16:creationId xmlns:a16="http://schemas.microsoft.com/office/drawing/2014/main" id="{00000000-0008-0000-0300-00005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Texas SLOs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14</xdr:row>
          <xdr:rowOff>114300</xdr:rowOff>
        </xdr:from>
        <xdr:to>
          <xdr:col>8</xdr:col>
          <xdr:colOff>1428750</xdr:colOff>
          <xdr:row>14</xdr:row>
          <xdr:rowOff>266700</xdr:rowOff>
        </xdr:to>
        <xdr:sp macro="" textlink="">
          <xdr:nvSpPr>
            <xdr:cNvPr id="55381" name="Check Box 85" hidden="1">
              <a:extLst>
                <a:ext uri="{63B3BB69-23CF-44E3-9099-C40C66FF867C}">
                  <a14:compatExt spid="_x0000_s55381"/>
                </a:ext>
                <a:ext uri="{FF2B5EF4-FFF2-40B4-BE49-F238E27FC236}">
                  <a16:creationId xmlns:a16="http://schemas.microsoft.com/office/drawing/2014/main" id="{00000000-0008-0000-0300-00005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Pre-Post Test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381000</xdr:rowOff>
        </xdr:from>
        <xdr:to>
          <xdr:col>5</xdr:col>
          <xdr:colOff>1447800</xdr:colOff>
          <xdr:row>16</xdr:row>
          <xdr:rowOff>28575</xdr:rowOff>
        </xdr:to>
        <xdr:sp macro="" textlink="">
          <xdr:nvSpPr>
            <xdr:cNvPr id="55382" name="Check Box 86" hidden="1">
              <a:extLst>
                <a:ext uri="{63B3BB69-23CF-44E3-9099-C40C66FF867C}">
                  <a14:compatExt spid="_x0000_s55382"/>
                </a:ext>
                <a:ext uri="{FF2B5EF4-FFF2-40B4-BE49-F238E27FC236}">
                  <a16:creationId xmlns:a16="http://schemas.microsoft.com/office/drawing/2014/main" id="{00000000-0008-0000-0300-00005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Portfolios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15</xdr:row>
          <xdr:rowOff>361950</xdr:rowOff>
        </xdr:from>
        <xdr:to>
          <xdr:col>6</xdr:col>
          <xdr:colOff>1476375</xdr:colOff>
          <xdr:row>16</xdr:row>
          <xdr:rowOff>76200</xdr:rowOff>
        </xdr:to>
        <xdr:sp macro="" textlink="">
          <xdr:nvSpPr>
            <xdr:cNvPr id="55383" name="Check Box 87" hidden="1">
              <a:extLst>
                <a:ext uri="{63B3BB69-23CF-44E3-9099-C40C66FF867C}">
                  <a14:compatExt spid="_x0000_s55383"/>
                </a:ext>
                <a:ext uri="{FF2B5EF4-FFF2-40B4-BE49-F238E27FC236}">
                  <a16:creationId xmlns:a16="http://schemas.microsoft.com/office/drawing/2014/main" id="{00000000-0008-0000-0300-00005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Value-Added-Measure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xdr:row>
          <xdr:rowOff>95250</xdr:rowOff>
        </xdr:from>
        <xdr:to>
          <xdr:col>10</xdr:col>
          <xdr:colOff>1066800</xdr:colOff>
          <xdr:row>15</xdr:row>
          <xdr:rowOff>38100</xdr:rowOff>
        </xdr:to>
        <xdr:sp macro="" textlink="">
          <xdr:nvSpPr>
            <xdr:cNvPr id="55384" name="Check Box 88" hidden="1">
              <a:extLst>
                <a:ext uri="{63B3BB69-23CF-44E3-9099-C40C66FF867C}">
                  <a14:compatExt spid="_x0000_s55384"/>
                </a:ext>
                <a:ext uri="{FF2B5EF4-FFF2-40B4-BE49-F238E27FC236}">
                  <a16:creationId xmlns:a16="http://schemas.microsoft.com/office/drawing/2014/main" id="{00000000-0008-0000-0300-00005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Family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1323975</xdr:colOff>
          <xdr:row>14</xdr:row>
          <xdr:rowOff>133350</xdr:rowOff>
        </xdr:from>
        <xdr:to>
          <xdr:col>10</xdr:col>
          <xdr:colOff>2362200</xdr:colOff>
          <xdr:row>15</xdr:row>
          <xdr:rowOff>19050</xdr:rowOff>
        </xdr:to>
        <xdr:sp macro="" textlink="">
          <xdr:nvSpPr>
            <xdr:cNvPr id="55385" name="Check Box 89" hidden="1">
              <a:extLst>
                <a:ext uri="{63B3BB69-23CF-44E3-9099-C40C66FF867C}">
                  <a14:compatExt spid="_x0000_s55385"/>
                </a:ext>
                <a:ext uri="{FF2B5EF4-FFF2-40B4-BE49-F238E27FC236}">
                  <a16:creationId xmlns:a16="http://schemas.microsoft.com/office/drawing/2014/main" id="{00000000-0008-0000-0300-00005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Student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15</xdr:row>
          <xdr:rowOff>152400</xdr:rowOff>
        </xdr:from>
        <xdr:to>
          <xdr:col>10</xdr:col>
          <xdr:colOff>2019300</xdr:colOff>
          <xdr:row>15</xdr:row>
          <xdr:rowOff>266700</xdr:rowOff>
        </xdr:to>
        <xdr:sp macro="" textlink="">
          <xdr:nvSpPr>
            <xdr:cNvPr id="55386" name="Check Box 90" hidden="1">
              <a:extLst>
                <a:ext uri="{63B3BB69-23CF-44E3-9099-C40C66FF867C}">
                  <a14:compatExt spid="_x0000_s55386"/>
                </a:ext>
                <a:ext uri="{FF2B5EF4-FFF2-40B4-BE49-F238E27FC236}">
                  <a16:creationId xmlns:a16="http://schemas.microsoft.com/office/drawing/2014/main" id="{00000000-0008-0000-0300-00005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Optional Component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22</xdr:row>
          <xdr:rowOff>457200</xdr:rowOff>
        </xdr:from>
        <xdr:to>
          <xdr:col>5</xdr:col>
          <xdr:colOff>19050</xdr:colOff>
          <xdr:row>23</xdr:row>
          <xdr:rowOff>133350</xdr:rowOff>
        </xdr:to>
        <xdr:sp macro="" textlink="">
          <xdr:nvSpPr>
            <xdr:cNvPr id="55394" name="Check Box 98" hidden="1">
              <a:extLst>
                <a:ext uri="{63B3BB69-23CF-44E3-9099-C40C66FF867C}">
                  <a14:compatExt spid="_x0000_s55394"/>
                </a:ext>
                <a:ext uri="{FF2B5EF4-FFF2-40B4-BE49-F238E27FC236}">
                  <a16:creationId xmlns:a16="http://schemas.microsoft.com/office/drawing/2014/main" id="{00000000-0008-0000-0300-00006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Texas SLOs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704850</xdr:colOff>
          <xdr:row>21</xdr:row>
          <xdr:rowOff>114300</xdr:rowOff>
        </xdr:from>
        <xdr:to>
          <xdr:col>8</xdr:col>
          <xdr:colOff>1524000</xdr:colOff>
          <xdr:row>21</xdr:row>
          <xdr:rowOff>257175</xdr:rowOff>
        </xdr:to>
        <xdr:sp macro="" textlink="">
          <xdr:nvSpPr>
            <xdr:cNvPr id="55395" name="Check Box 99" hidden="1">
              <a:extLst>
                <a:ext uri="{63B3BB69-23CF-44E3-9099-C40C66FF867C}">
                  <a14:compatExt spid="_x0000_s55395"/>
                </a:ext>
                <a:ext uri="{FF2B5EF4-FFF2-40B4-BE49-F238E27FC236}">
                  <a16:creationId xmlns:a16="http://schemas.microsoft.com/office/drawing/2014/main" id="{00000000-0008-0000-0300-00006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Pre-Post Test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22</xdr:row>
          <xdr:rowOff>485775</xdr:rowOff>
        </xdr:from>
        <xdr:to>
          <xdr:col>5</xdr:col>
          <xdr:colOff>1514475</xdr:colOff>
          <xdr:row>23</xdr:row>
          <xdr:rowOff>76200</xdr:rowOff>
        </xdr:to>
        <xdr:sp macro="" textlink="">
          <xdr:nvSpPr>
            <xdr:cNvPr id="55396" name="Check Box 100" hidden="1">
              <a:extLst>
                <a:ext uri="{63B3BB69-23CF-44E3-9099-C40C66FF867C}">
                  <a14:compatExt spid="_x0000_s55396"/>
                </a:ext>
                <a:ext uri="{FF2B5EF4-FFF2-40B4-BE49-F238E27FC236}">
                  <a16:creationId xmlns:a16="http://schemas.microsoft.com/office/drawing/2014/main" id="{00000000-0008-0000-0300-00006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Portfolios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22</xdr:row>
          <xdr:rowOff>476250</xdr:rowOff>
        </xdr:from>
        <xdr:to>
          <xdr:col>6</xdr:col>
          <xdr:colOff>1514475</xdr:colOff>
          <xdr:row>23</xdr:row>
          <xdr:rowOff>95250</xdr:rowOff>
        </xdr:to>
        <xdr:sp macro="" textlink="">
          <xdr:nvSpPr>
            <xdr:cNvPr id="55397" name="Check Box 101" hidden="1">
              <a:extLst>
                <a:ext uri="{63B3BB69-23CF-44E3-9099-C40C66FF867C}">
                  <a14:compatExt spid="_x0000_s55397"/>
                </a:ext>
                <a:ext uri="{FF2B5EF4-FFF2-40B4-BE49-F238E27FC236}">
                  <a16:creationId xmlns:a16="http://schemas.microsoft.com/office/drawing/2014/main" id="{00000000-0008-0000-0300-00006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Value-Added-Measure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21</xdr:row>
          <xdr:rowOff>76200</xdr:rowOff>
        </xdr:from>
        <xdr:to>
          <xdr:col>10</xdr:col>
          <xdr:colOff>1200150</xdr:colOff>
          <xdr:row>21</xdr:row>
          <xdr:rowOff>295275</xdr:rowOff>
        </xdr:to>
        <xdr:sp macro="" textlink="">
          <xdr:nvSpPr>
            <xdr:cNvPr id="55398" name="Check Box 102" hidden="1">
              <a:extLst>
                <a:ext uri="{63B3BB69-23CF-44E3-9099-C40C66FF867C}">
                  <a14:compatExt spid="_x0000_s55398"/>
                </a:ext>
                <a:ext uri="{FF2B5EF4-FFF2-40B4-BE49-F238E27FC236}">
                  <a16:creationId xmlns:a16="http://schemas.microsoft.com/office/drawing/2014/main" id="{00000000-0008-0000-0300-00006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Family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1543050</xdr:colOff>
          <xdr:row>21</xdr:row>
          <xdr:rowOff>114300</xdr:rowOff>
        </xdr:from>
        <xdr:to>
          <xdr:col>10</xdr:col>
          <xdr:colOff>2590800</xdr:colOff>
          <xdr:row>21</xdr:row>
          <xdr:rowOff>285750</xdr:rowOff>
        </xdr:to>
        <xdr:sp macro="" textlink="">
          <xdr:nvSpPr>
            <xdr:cNvPr id="55399" name="Check Box 103" hidden="1">
              <a:extLst>
                <a:ext uri="{63B3BB69-23CF-44E3-9099-C40C66FF867C}">
                  <a14:compatExt spid="_x0000_s55399"/>
                </a:ext>
                <a:ext uri="{FF2B5EF4-FFF2-40B4-BE49-F238E27FC236}">
                  <a16:creationId xmlns:a16="http://schemas.microsoft.com/office/drawing/2014/main" id="{00000000-0008-0000-0300-00006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Student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666750</xdr:colOff>
          <xdr:row>22</xdr:row>
          <xdr:rowOff>257175</xdr:rowOff>
        </xdr:from>
        <xdr:to>
          <xdr:col>10</xdr:col>
          <xdr:colOff>2152650</xdr:colOff>
          <xdr:row>22</xdr:row>
          <xdr:rowOff>371475</xdr:rowOff>
        </xdr:to>
        <xdr:sp macro="" textlink="">
          <xdr:nvSpPr>
            <xdr:cNvPr id="55400" name="Check Box 104" hidden="1">
              <a:extLst>
                <a:ext uri="{63B3BB69-23CF-44E3-9099-C40C66FF867C}">
                  <a14:compatExt spid="_x0000_s55400"/>
                </a:ext>
                <a:ext uri="{FF2B5EF4-FFF2-40B4-BE49-F238E27FC236}">
                  <a16:creationId xmlns:a16="http://schemas.microsoft.com/office/drawing/2014/main" id="{00000000-0008-0000-0300-00006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Optional Component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29</xdr:row>
          <xdr:rowOff>457200</xdr:rowOff>
        </xdr:from>
        <xdr:to>
          <xdr:col>4</xdr:col>
          <xdr:colOff>1590675</xdr:colOff>
          <xdr:row>30</xdr:row>
          <xdr:rowOff>28575</xdr:rowOff>
        </xdr:to>
        <xdr:sp macro="" textlink="">
          <xdr:nvSpPr>
            <xdr:cNvPr id="55401" name="Check Box 105" hidden="1">
              <a:extLst>
                <a:ext uri="{63B3BB69-23CF-44E3-9099-C40C66FF867C}">
                  <a14:compatExt spid="_x0000_s55401"/>
                </a:ext>
                <a:ext uri="{FF2B5EF4-FFF2-40B4-BE49-F238E27FC236}">
                  <a16:creationId xmlns:a16="http://schemas.microsoft.com/office/drawing/2014/main" id="{00000000-0008-0000-0300-00006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Texas SLOs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28</xdr:row>
          <xdr:rowOff>104775</xdr:rowOff>
        </xdr:from>
        <xdr:to>
          <xdr:col>8</xdr:col>
          <xdr:colOff>1466850</xdr:colOff>
          <xdr:row>28</xdr:row>
          <xdr:rowOff>247650</xdr:rowOff>
        </xdr:to>
        <xdr:sp macro="" textlink="">
          <xdr:nvSpPr>
            <xdr:cNvPr id="55402" name="Check Box 106" hidden="1">
              <a:extLst>
                <a:ext uri="{63B3BB69-23CF-44E3-9099-C40C66FF867C}">
                  <a14:compatExt spid="_x0000_s55402"/>
                </a:ext>
                <a:ext uri="{FF2B5EF4-FFF2-40B4-BE49-F238E27FC236}">
                  <a16:creationId xmlns:a16="http://schemas.microsoft.com/office/drawing/2014/main" id="{00000000-0008-0000-0300-00006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Pre-Post Test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29</xdr:row>
          <xdr:rowOff>485775</xdr:rowOff>
        </xdr:from>
        <xdr:to>
          <xdr:col>5</xdr:col>
          <xdr:colOff>1524000</xdr:colOff>
          <xdr:row>29</xdr:row>
          <xdr:rowOff>638175</xdr:rowOff>
        </xdr:to>
        <xdr:sp macro="" textlink="">
          <xdr:nvSpPr>
            <xdr:cNvPr id="55403" name="Check Box 107" hidden="1">
              <a:extLst>
                <a:ext uri="{63B3BB69-23CF-44E3-9099-C40C66FF867C}">
                  <a14:compatExt spid="_x0000_s55403"/>
                </a:ext>
                <a:ext uri="{FF2B5EF4-FFF2-40B4-BE49-F238E27FC236}">
                  <a16:creationId xmlns:a16="http://schemas.microsoft.com/office/drawing/2014/main" id="{00000000-0008-0000-0300-00006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Portfolios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29</xdr:row>
          <xdr:rowOff>419100</xdr:rowOff>
        </xdr:from>
        <xdr:to>
          <xdr:col>6</xdr:col>
          <xdr:colOff>1485900</xdr:colOff>
          <xdr:row>29</xdr:row>
          <xdr:rowOff>628650</xdr:rowOff>
        </xdr:to>
        <xdr:sp macro="" textlink="">
          <xdr:nvSpPr>
            <xdr:cNvPr id="55404" name="Check Box 108" hidden="1">
              <a:extLst>
                <a:ext uri="{63B3BB69-23CF-44E3-9099-C40C66FF867C}">
                  <a14:compatExt spid="_x0000_s55404"/>
                </a:ext>
                <a:ext uri="{FF2B5EF4-FFF2-40B4-BE49-F238E27FC236}">
                  <a16:creationId xmlns:a16="http://schemas.microsoft.com/office/drawing/2014/main" id="{00000000-0008-0000-0300-00006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Value-Added-Measure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28</xdr:row>
          <xdr:rowOff>219075</xdr:rowOff>
        </xdr:from>
        <xdr:to>
          <xdr:col>10</xdr:col>
          <xdr:colOff>1238250</xdr:colOff>
          <xdr:row>29</xdr:row>
          <xdr:rowOff>152400</xdr:rowOff>
        </xdr:to>
        <xdr:sp macro="" textlink="">
          <xdr:nvSpPr>
            <xdr:cNvPr id="55405" name="Check Box 109" hidden="1">
              <a:extLst>
                <a:ext uri="{63B3BB69-23CF-44E3-9099-C40C66FF867C}">
                  <a14:compatExt spid="_x0000_s55405"/>
                </a:ext>
                <a:ext uri="{FF2B5EF4-FFF2-40B4-BE49-F238E27FC236}">
                  <a16:creationId xmlns:a16="http://schemas.microsoft.com/office/drawing/2014/main" id="{00000000-0008-0000-0300-00006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Family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1524000</xdr:colOff>
          <xdr:row>28</xdr:row>
          <xdr:rowOff>209550</xdr:rowOff>
        </xdr:from>
        <xdr:to>
          <xdr:col>10</xdr:col>
          <xdr:colOff>2552700</xdr:colOff>
          <xdr:row>29</xdr:row>
          <xdr:rowOff>66675</xdr:rowOff>
        </xdr:to>
        <xdr:sp macro="" textlink="">
          <xdr:nvSpPr>
            <xdr:cNvPr id="55406" name="Check Box 110" hidden="1">
              <a:extLst>
                <a:ext uri="{63B3BB69-23CF-44E3-9099-C40C66FF867C}">
                  <a14:compatExt spid="_x0000_s55406"/>
                </a:ext>
                <a:ext uri="{FF2B5EF4-FFF2-40B4-BE49-F238E27FC236}">
                  <a16:creationId xmlns:a16="http://schemas.microsoft.com/office/drawing/2014/main" id="{00000000-0008-0000-0300-00006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Student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29</xdr:row>
          <xdr:rowOff>400050</xdr:rowOff>
        </xdr:from>
        <xdr:to>
          <xdr:col>10</xdr:col>
          <xdr:colOff>2095500</xdr:colOff>
          <xdr:row>29</xdr:row>
          <xdr:rowOff>514350</xdr:rowOff>
        </xdr:to>
        <xdr:sp macro="" textlink="">
          <xdr:nvSpPr>
            <xdr:cNvPr id="55407" name="Check Box 111" hidden="1">
              <a:extLst>
                <a:ext uri="{63B3BB69-23CF-44E3-9099-C40C66FF867C}">
                  <a14:compatExt spid="_x0000_s55407"/>
                </a:ext>
                <a:ext uri="{FF2B5EF4-FFF2-40B4-BE49-F238E27FC236}">
                  <a16:creationId xmlns:a16="http://schemas.microsoft.com/office/drawing/2014/main" id="{00000000-0008-0000-0300-00006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Optional Component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36</xdr:row>
          <xdr:rowOff>476250</xdr:rowOff>
        </xdr:from>
        <xdr:to>
          <xdr:col>4</xdr:col>
          <xdr:colOff>1543050</xdr:colOff>
          <xdr:row>37</xdr:row>
          <xdr:rowOff>19050</xdr:rowOff>
        </xdr:to>
        <xdr:sp macro="" textlink="">
          <xdr:nvSpPr>
            <xdr:cNvPr id="55408" name="Check Box 112" hidden="1">
              <a:extLst>
                <a:ext uri="{63B3BB69-23CF-44E3-9099-C40C66FF867C}">
                  <a14:compatExt spid="_x0000_s55408"/>
                </a:ext>
                <a:ext uri="{FF2B5EF4-FFF2-40B4-BE49-F238E27FC236}">
                  <a16:creationId xmlns:a16="http://schemas.microsoft.com/office/drawing/2014/main" id="{00000000-0008-0000-0300-00007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Texas SLOs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35</xdr:row>
          <xdr:rowOff>114300</xdr:rowOff>
        </xdr:from>
        <xdr:to>
          <xdr:col>8</xdr:col>
          <xdr:colOff>1581150</xdr:colOff>
          <xdr:row>35</xdr:row>
          <xdr:rowOff>257175</xdr:rowOff>
        </xdr:to>
        <xdr:sp macro="" textlink="">
          <xdr:nvSpPr>
            <xdr:cNvPr id="55409" name="Check Box 113" hidden="1">
              <a:extLst>
                <a:ext uri="{63B3BB69-23CF-44E3-9099-C40C66FF867C}">
                  <a14:compatExt spid="_x0000_s55409"/>
                </a:ext>
                <a:ext uri="{FF2B5EF4-FFF2-40B4-BE49-F238E27FC236}">
                  <a16:creationId xmlns:a16="http://schemas.microsoft.com/office/drawing/2014/main" id="{00000000-0008-0000-0300-00007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Pre-Post Test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36</xdr:row>
          <xdr:rowOff>485775</xdr:rowOff>
        </xdr:from>
        <xdr:to>
          <xdr:col>5</xdr:col>
          <xdr:colOff>1504950</xdr:colOff>
          <xdr:row>36</xdr:row>
          <xdr:rowOff>638175</xdr:rowOff>
        </xdr:to>
        <xdr:sp macro="" textlink="">
          <xdr:nvSpPr>
            <xdr:cNvPr id="55410" name="Check Box 114" hidden="1">
              <a:extLst>
                <a:ext uri="{63B3BB69-23CF-44E3-9099-C40C66FF867C}">
                  <a14:compatExt spid="_x0000_s55410"/>
                </a:ext>
                <a:ext uri="{FF2B5EF4-FFF2-40B4-BE49-F238E27FC236}">
                  <a16:creationId xmlns:a16="http://schemas.microsoft.com/office/drawing/2014/main" id="{00000000-0008-0000-0300-00007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Portfolios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36</xdr:row>
          <xdr:rowOff>476250</xdr:rowOff>
        </xdr:from>
        <xdr:to>
          <xdr:col>6</xdr:col>
          <xdr:colOff>1466850</xdr:colOff>
          <xdr:row>36</xdr:row>
          <xdr:rowOff>666750</xdr:rowOff>
        </xdr:to>
        <xdr:sp macro="" textlink="">
          <xdr:nvSpPr>
            <xdr:cNvPr id="55411" name="Check Box 115" hidden="1">
              <a:extLst>
                <a:ext uri="{63B3BB69-23CF-44E3-9099-C40C66FF867C}">
                  <a14:compatExt spid="_x0000_s55411"/>
                </a:ext>
                <a:ext uri="{FF2B5EF4-FFF2-40B4-BE49-F238E27FC236}">
                  <a16:creationId xmlns:a16="http://schemas.microsoft.com/office/drawing/2014/main" id="{00000000-0008-0000-0300-00007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Value-Added-Measure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35</xdr:row>
          <xdr:rowOff>152400</xdr:rowOff>
        </xdr:from>
        <xdr:to>
          <xdr:col>10</xdr:col>
          <xdr:colOff>1171575</xdr:colOff>
          <xdr:row>36</xdr:row>
          <xdr:rowOff>76200</xdr:rowOff>
        </xdr:to>
        <xdr:sp macro="" textlink="">
          <xdr:nvSpPr>
            <xdr:cNvPr id="55412" name="Check Box 116" hidden="1">
              <a:extLst>
                <a:ext uri="{63B3BB69-23CF-44E3-9099-C40C66FF867C}">
                  <a14:compatExt spid="_x0000_s55412"/>
                </a:ext>
                <a:ext uri="{FF2B5EF4-FFF2-40B4-BE49-F238E27FC236}">
                  <a16:creationId xmlns:a16="http://schemas.microsoft.com/office/drawing/2014/main" id="{00000000-0008-0000-0300-00007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Family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1543050</xdr:colOff>
          <xdr:row>35</xdr:row>
          <xdr:rowOff>190500</xdr:rowOff>
        </xdr:from>
        <xdr:to>
          <xdr:col>10</xdr:col>
          <xdr:colOff>2571750</xdr:colOff>
          <xdr:row>36</xdr:row>
          <xdr:rowOff>57150</xdr:rowOff>
        </xdr:to>
        <xdr:sp macro="" textlink="">
          <xdr:nvSpPr>
            <xdr:cNvPr id="55413" name="Check Box 117" hidden="1">
              <a:extLst>
                <a:ext uri="{63B3BB69-23CF-44E3-9099-C40C66FF867C}">
                  <a14:compatExt spid="_x0000_s55413"/>
                </a:ext>
                <a:ext uri="{FF2B5EF4-FFF2-40B4-BE49-F238E27FC236}">
                  <a16:creationId xmlns:a16="http://schemas.microsoft.com/office/drawing/2014/main" id="{00000000-0008-0000-0300-00007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Student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628650</xdr:colOff>
          <xdr:row>36</xdr:row>
          <xdr:rowOff>381000</xdr:rowOff>
        </xdr:from>
        <xdr:to>
          <xdr:col>10</xdr:col>
          <xdr:colOff>2124075</xdr:colOff>
          <xdr:row>36</xdr:row>
          <xdr:rowOff>495300</xdr:rowOff>
        </xdr:to>
        <xdr:sp macro="" textlink="">
          <xdr:nvSpPr>
            <xdr:cNvPr id="55414" name="Check Box 118" hidden="1">
              <a:extLst>
                <a:ext uri="{63B3BB69-23CF-44E3-9099-C40C66FF867C}">
                  <a14:compatExt spid="_x0000_s55414"/>
                </a:ext>
                <a:ext uri="{FF2B5EF4-FFF2-40B4-BE49-F238E27FC236}">
                  <a16:creationId xmlns:a16="http://schemas.microsoft.com/office/drawing/2014/main" id="{00000000-0008-0000-0300-00007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Optional Component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43</xdr:row>
          <xdr:rowOff>457200</xdr:rowOff>
        </xdr:from>
        <xdr:to>
          <xdr:col>4</xdr:col>
          <xdr:colOff>1581150</xdr:colOff>
          <xdr:row>44</xdr:row>
          <xdr:rowOff>28575</xdr:rowOff>
        </xdr:to>
        <xdr:sp macro="" textlink="">
          <xdr:nvSpPr>
            <xdr:cNvPr id="55415" name="Check Box 119" hidden="1">
              <a:extLst>
                <a:ext uri="{63B3BB69-23CF-44E3-9099-C40C66FF867C}">
                  <a14:compatExt spid="_x0000_s55415"/>
                </a:ext>
                <a:ext uri="{FF2B5EF4-FFF2-40B4-BE49-F238E27FC236}">
                  <a16:creationId xmlns:a16="http://schemas.microsoft.com/office/drawing/2014/main" id="{00000000-0008-0000-0300-00007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Texas SLOs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42</xdr:row>
          <xdr:rowOff>95250</xdr:rowOff>
        </xdr:from>
        <xdr:to>
          <xdr:col>8</xdr:col>
          <xdr:colOff>1504950</xdr:colOff>
          <xdr:row>42</xdr:row>
          <xdr:rowOff>247650</xdr:rowOff>
        </xdr:to>
        <xdr:sp macro="" textlink="">
          <xdr:nvSpPr>
            <xdr:cNvPr id="55416" name="Check Box 120" hidden="1">
              <a:extLst>
                <a:ext uri="{63B3BB69-23CF-44E3-9099-C40C66FF867C}">
                  <a14:compatExt spid="_x0000_s55416"/>
                </a:ext>
                <a:ext uri="{FF2B5EF4-FFF2-40B4-BE49-F238E27FC236}">
                  <a16:creationId xmlns:a16="http://schemas.microsoft.com/office/drawing/2014/main" id="{00000000-0008-0000-0300-00007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Pre-Post Test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43</xdr:row>
          <xdr:rowOff>485775</xdr:rowOff>
        </xdr:from>
        <xdr:to>
          <xdr:col>5</xdr:col>
          <xdr:colOff>1562100</xdr:colOff>
          <xdr:row>43</xdr:row>
          <xdr:rowOff>647700</xdr:rowOff>
        </xdr:to>
        <xdr:sp macro="" textlink="">
          <xdr:nvSpPr>
            <xdr:cNvPr id="55417" name="Check Box 121" hidden="1">
              <a:extLst>
                <a:ext uri="{63B3BB69-23CF-44E3-9099-C40C66FF867C}">
                  <a14:compatExt spid="_x0000_s55417"/>
                </a:ext>
                <a:ext uri="{FF2B5EF4-FFF2-40B4-BE49-F238E27FC236}">
                  <a16:creationId xmlns:a16="http://schemas.microsoft.com/office/drawing/2014/main" id="{00000000-0008-0000-0300-00007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Portfolios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43</xdr:row>
          <xdr:rowOff>476250</xdr:rowOff>
        </xdr:from>
        <xdr:to>
          <xdr:col>6</xdr:col>
          <xdr:colOff>1428750</xdr:colOff>
          <xdr:row>44</xdr:row>
          <xdr:rowOff>0</xdr:rowOff>
        </xdr:to>
        <xdr:sp macro="" textlink="">
          <xdr:nvSpPr>
            <xdr:cNvPr id="55418" name="Check Box 122" hidden="1">
              <a:extLst>
                <a:ext uri="{63B3BB69-23CF-44E3-9099-C40C66FF867C}">
                  <a14:compatExt spid="_x0000_s55418"/>
                </a:ext>
                <a:ext uri="{FF2B5EF4-FFF2-40B4-BE49-F238E27FC236}">
                  <a16:creationId xmlns:a16="http://schemas.microsoft.com/office/drawing/2014/main" id="{00000000-0008-0000-0300-00007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Value-Added-Measure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42</xdr:row>
          <xdr:rowOff>190500</xdr:rowOff>
        </xdr:from>
        <xdr:to>
          <xdr:col>10</xdr:col>
          <xdr:colOff>1162050</xdr:colOff>
          <xdr:row>43</xdr:row>
          <xdr:rowOff>133350</xdr:rowOff>
        </xdr:to>
        <xdr:sp macro="" textlink="">
          <xdr:nvSpPr>
            <xdr:cNvPr id="55419" name="Check Box 123" hidden="1">
              <a:extLst>
                <a:ext uri="{63B3BB69-23CF-44E3-9099-C40C66FF867C}">
                  <a14:compatExt spid="_x0000_s55419"/>
                </a:ext>
                <a:ext uri="{FF2B5EF4-FFF2-40B4-BE49-F238E27FC236}">
                  <a16:creationId xmlns:a16="http://schemas.microsoft.com/office/drawing/2014/main" id="{00000000-0008-0000-0300-00007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Family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1581150</xdr:colOff>
          <xdr:row>42</xdr:row>
          <xdr:rowOff>219075</xdr:rowOff>
        </xdr:from>
        <xdr:to>
          <xdr:col>10</xdr:col>
          <xdr:colOff>2628900</xdr:colOff>
          <xdr:row>43</xdr:row>
          <xdr:rowOff>95250</xdr:rowOff>
        </xdr:to>
        <xdr:sp macro="" textlink="">
          <xdr:nvSpPr>
            <xdr:cNvPr id="55420" name="Check Box 124" hidden="1">
              <a:extLst>
                <a:ext uri="{63B3BB69-23CF-44E3-9099-C40C66FF867C}">
                  <a14:compatExt spid="_x0000_s55420"/>
                </a:ext>
                <a:ext uri="{FF2B5EF4-FFF2-40B4-BE49-F238E27FC236}">
                  <a16:creationId xmlns:a16="http://schemas.microsoft.com/office/drawing/2014/main" id="{00000000-0008-0000-0300-00007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Student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43</xdr:row>
          <xdr:rowOff>438150</xdr:rowOff>
        </xdr:from>
        <xdr:to>
          <xdr:col>10</xdr:col>
          <xdr:colOff>2057400</xdr:colOff>
          <xdr:row>43</xdr:row>
          <xdr:rowOff>552450</xdr:rowOff>
        </xdr:to>
        <xdr:sp macro="" textlink="">
          <xdr:nvSpPr>
            <xdr:cNvPr id="55421" name="Check Box 125" hidden="1">
              <a:extLst>
                <a:ext uri="{63B3BB69-23CF-44E3-9099-C40C66FF867C}">
                  <a14:compatExt spid="_x0000_s55421"/>
                </a:ext>
                <a:ext uri="{FF2B5EF4-FFF2-40B4-BE49-F238E27FC236}">
                  <a16:creationId xmlns:a16="http://schemas.microsoft.com/office/drawing/2014/main" id="{00000000-0008-0000-0300-00007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Optional Component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50</xdr:row>
          <xdr:rowOff>552450</xdr:rowOff>
        </xdr:from>
        <xdr:to>
          <xdr:col>5</xdr:col>
          <xdr:colOff>38100</xdr:colOff>
          <xdr:row>50</xdr:row>
          <xdr:rowOff>790575</xdr:rowOff>
        </xdr:to>
        <xdr:sp macro="" textlink="">
          <xdr:nvSpPr>
            <xdr:cNvPr id="55422" name="Check Box 126" hidden="1">
              <a:extLst>
                <a:ext uri="{63B3BB69-23CF-44E3-9099-C40C66FF867C}">
                  <a14:compatExt spid="_x0000_s55422"/>
                </a:ext>
                <a:ext uri="{FF2B5EF4-FFF2-40B4-BE49-F238E27FC236}">
                  <a16:creationId xmlns:a16="http://schemas.microsoft.com/office/drawing/2014/main" id="{00000000-0008-0000-0300-00007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Texas SLOs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49</xdr:row>
          <xdr:rowOff>133350</xdr:rowOff>
        </xdr:from>
        <xdr:to>
          <xdr:col>8</xdr:col>
          <xdr:colOff>1504950</xdr:colOff>
          <xdr:row>49</xdr:row>
          <xdr:rowOff>285750</xdr:rowOff>
        </xdr:to>
        <xdr:sp macro="" textlink="">
          <xdr:nvSpPr>
            <xdr:cNvPr id="55423" name="Check Box 127" hidden="1">
              <a:extLst>
                <a:ext uri="{63B3BB69-23CF-44E3-9099-C40C66FF867C}">
                  <a14:compatExt spid="_x0000_s55423"/>
                </a:ext>
                <a:ext uri="{FF2B5EF4-FFF2-40B4-BE49-F238E27FC236}">
                  <a16:creationId xmlns:a16="http://schemas.microsoft.com/office/drawing/2014/main" id="{00000000-0008-0000-0300-00007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Pre-Post Test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50</xdr:row>
          <xdr:rowOff>600075</xdr:rowOff>
        </xdr:from>
        <xdr:to>
          <xdr:col>5</xdr:col>
          <xdr:colOff>1466850</xdr:colOff>
          <xdr:row>50</xdr:row>
          <xdr:rowOff>752475</xdr:rowOff>
        </xdr:to>
        <xdr:sp macro="" textlink="">
          <xdr:nvSpPr>
            <xdr:cNvPr id="55424" name="Check Box 128" hidden="1">
              <a:extLst>
                <a:ext uri="{63B3BB69-23CF-44E3-9099-C40C66FF867C}">
                  <a14:compatExt spid="_x0000_s55424"/>
                </a:ext>
                <a:ext uri="{FF2B5EF4-FFF2-40B4-BE49-F238E27FC236}">
                  <a16:creationId xmlns:a16="http://schemas.microsoft.com/office/drawing/2014/main" id="{00000000-0008-0000-0300-00008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Portfolios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50</xdr:row>
          <xdr:rowOff>571500</xdr:rowOff>
        </xdr:from>
        <xdr:to>
          <xdr:col>6</xdr:col>
          <xdr:colOff>1438275</xdr:colOff>
          <xdr:row>50</xdr:row>
          <xdr:rowOff>762000</xdr:rowOff>
        </xdr:to>
        <xdr:sp macro="" textlink="">
          <xdr:nvSpPr>
            <xdr:cNvPr id="55425" name="Check Box 129" hidden="1">
              <a:extLst>
                <a:ext uri="{63B3BB69-23CF-44E3-9099-C40C66FF867C}">
                  <a14:compatExt spid="_x0000_s55425"/>
                </a:ext>
                <a:ext uri="{FF2B5EF4-FFF2-40B4-BE49-F238E27FC236}">
                  <a16:creationId xmlns:a16="http://schemas.microsoft.com/office/drawing/2014/main" id="{00000000-0008-0000-0300-00008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Value-Added-Measure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49</xdr:row>
          <xdr:rowOff>247650</xdr:rowOff>
        </xdr:from>
        <xdr:to>
          <xdr:col>10</xdr:col>
          <xdr:colOff>1104900</xdr:colOff>
          <xdr:row>50</xdr:row>
          <xdr:rowOff>171450</xdr:rowOff>
        </xdr:to>
        <xdr:sp macro="" textlink="">
          <xdr:nvSpPr>
            <xdr:cNvPr id="55426" name="Check Box 130" hidden="1">
              <a:extLst>
                <a:ext uri="{63B3BB69-23CF-44E3-9099-C40C66FF867C}">
                  <a14:compatExt spid="_x0000_s55426"/>
                </a:ext>
                <a:ext uri="{FF2B5EF4-FFF2-40B4-BE49-F238E27FC236}">
                  <a16:creationId xmlns:a16="http://schemas.microsoft.com/office/drawing/2014/main" id="{00000000-0008-0000-0300-00008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Family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1514475</xdr:colOff>
          <xdr:row>49</xdr:row>
          <xdr:rowOff>285750</xdr:rowOff>
        </xdr:from>
        <xdr:to>
          <xdr:col>10</xdr:col>
          <xdr:colOff>2552700</xdr:colOff>
          <xdr:row>50</xdr:row>
          <xdr:rowOff>133350</xdr:rowOff>
        </xdr:to>
        <xdr:sp macro="" textlink="">
          <xdr:nvSpPr>
            <xdr:cNvPr id="55427" name="Check Box 131" hidden="1">
              <a:extLst>
                <a:ext uri="{63B3BB69-23CF-44E3-9099-C40C66FF867C}">
                  <a14:compatExt spid="_x0000_s55427"/>
                </a:ext>
                <a:ext uri="{FF2B5EF4-FFF2-40B4-BE49-F238E27FC236}">
                  <a16:creationId xmlns:a16="http://schemas.microsoft.com/office/drawing/2014/main" id="{00000000-0008-0000-0300-00008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Student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50</xdr:row>
          <xdr:rowOff>533400</xdr:rowOff>
        </xdr:from>
        <xdr:to>
          <xdr:col>10</xdr:col>
          <xdr:colOff>2076450</xdr:colOff>
          <xdr:row>50</xdr:row>
          <xdr:rowOff>647700</xdr:rowOff>
        </xdr:to>
        <xdr:sp macro="" textlink="">
          <xdr:nvSpPr>
            <xdr:cNvPr id="55428" name="Check Box 132" hidden="1">
              <a:extLst>
                <a:ext uri="{63B3BB69-23CF-44E3-9099-C40C66FF867C}">
                  <a14:compatExt spid="_x0000_s55428"/>
                </a:ext>
                <a:ext uri="{FF2B5EF4-FFF2-40B4-BE49-F238E27FC236}">
                  <a16:creationId xmlns:a16="http://schemas.microsoft.com/office/drawing/2014/main" id="{00000000-0008-0000-0300-00008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Optional Component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57</xdr:row>
          <xdr:rowOff>485775</xdr:rowOff>
        </xdr:from>
        <xdr:to>
          <xdr:col>4</xdr:col>
          <xdr:colOff>1619250</xdr:colOff>
          <xdr:row>58</xdr:row>
          <xdr:rowOff>28575</xdr:rowOff>
        </xdr:to>
        <xdr:sp macro="" textlink="">
          <xdr:nvSpPr>
            <xdr:cNvPr id="55429" name="Check Box 133" hidden="1">
              <a:extLst>
                <a:ext uri="{63B3BB69-23CF-44E3-9099-C40C66FF867C}">
                  <a14:compatExt spid="_x0000_s55429"/>
                </a:ext>
                <a:ext uri="{FF2B5EF4-FFF2-40B4-BE49-F238E27FC236}">
                  <a16:creationId xmlns:a16="http://schemas.microsoft.com/office/drawing/2014/main" id="{00000000-0008-0000-0300-00008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Texas SLOs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704850</xdr:colOff>
          <xdr:row>56</xdr:row>
          <xdr:rowOff>66675</xdr:rowOff>
        </xdr:from>
        <xdr:to>
          <xdr:col>8</xdr:col>
          <xdr:colOff>1524000</xdr:colOff>
          <xdr:row>56</xdr:row>
          <xdr:rowOff>209550</xdr:rowOff>
        </xdr:to>
        <xdr:sp macro="" textlink="">
          <xdr:nvSpPr>
            <xdr:cNvPr id="55430" name="Check Box 134" hidden="1">
              <a:extLst>
                <a:ext uri="{63B3BB69-23CF-44E3-9099-C40C66FF867C}">
                  <a14:compatExt spid="_x0000_s55430"/>
                </a:ext>
                <a:ext uri="{FF2B5EF4-FFF2-40B4-BE49-F238E27FC236}">
                  <a16:creationId xmlns:a16="http://schemas.microsoft.com/office/drawing/2014/main" id="{00000000-0008-0000-0300-00008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Pre-Post Test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57</xdr:row>
          <xdr:rowOff>552450</xdr:rowOff>
        </xdr:from>
        <xdr:to>
          <xdr:col>5</xdr:col>
          <xdr:colOff>1485900</xdr:colOff>
          <xdr:row>58</xdr:row>
          <xdr:rowOff>19050</xdr:rowOff>
        </xdr:to>
        <xdr:sp macro="" textlink="">
          <xdr:nvSpPr>
            <xdr:cNvPr id="55431" name="Check Box 135" hidden="1">
              <a:extLst>
                <a:ext uri="{63B3BB69-23CF-44E3-9099-C40C66FF867C}">
                  <a14:compatExt spid="_x0000_s55431"/>
                </a:ext>
                <a:ext uri="{FF2B5EF4-FFF2-40B4-BE49-F238E27FC236}">
                  <a16:creationId xmlns:a16="http://schemas.microsoft.com/office/drawing/2014/main" id="{00000000-0008-0000-0300-00008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Portfolios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57</xdr:row>
          <xdr:rowOff>533400</xdr:rowOff>
        </xdr:from>
        <xdr:to>
          <xdr:col>6</xdr:col>
          <xdr:colOff>1447800</xdr:colOff>
          <xdr:row>58</xdr:row>
          <xdr:rowOff>38100</xdr:rowOff>
        </xdr:to>
        <xdr:sp macro="" textlink="">
          <xdr:nvSpPr>
            <xdr:cNvPr id="55432" name="Check Box 136" hidden="1">
              <a:extLst>
                <a:ext uri="{63B3BB69-23CF-44E3-9099-C40C66FF867C}">
                  <a14:compatExt spid="_x0000_s55432"/>
                </a:ext>
                <a:ext uri="{FF2B5EF4-FFF2-40B4-BE49-F238E27FC236}">
                  <a16:creationId xmlns:a16="http://schemas.microsoft.com/office/drawing/2014/main" id="{00000000-0008-0000-0300-00008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Value-Added-Measure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56</xdr:row>
          <xdr:rowOff>266700</xdr:rowOff>
        </xdr:from>
        <xdr:to>
          <xdr:col>10</xdr:col>
          <xdr:colOff>1143000</xdr:colOff>
          <xdr:row>57</xdr:row>
          <xdr:rowOff>209550</xdr:rowOff>
        </xdr:to>
        <xdr:sp macro="" textlink="">
          <xdr:nvSpPr>
            <xdr:cNvPr id="55433" name="Check Box 137" hidden="1">
              <a:extLst>
                <a:ext uri="{63B3BB69-23CF-44E3-9099-C40C66FF867C}">
                  <a14:compatExt spid="_x0000_s55433"/>
                </a:ext>
                <a:ext uri="{FF2B5EF4-FFF2-40B4-BE49-F238E27FC236}">
                  <a16:creationId xmlns:a16="http://schemas.microsoft.com/office/drawing/2014/main" id="{00000000-0008-0000-0300-00008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Family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1514475</xdr:colOff>
          <xdr:row>57</xdr:row>
          <xdr:rowOff>0</xdr:rowOff>
        </xdr:from>
        <xdr:to>
          <xdr:col>10</xdr:col>
          <xdr:colOff>2552700</xdr:colOff>
          <xdr:row>57</xdr:row>
          <xdr:rowOff>171450</xdr:rowOff>
        </xdr:to>
        <xdr:sp macro="" textlink="">
          <xdr:nvSpPr>
            <xdr:cNvPr id="55434" name="Check Box 138" hidden="1">
              <a:extLst>
                <a:ext uri="{63B3BB69-23CF-44E3-9099-C40C66FF867C}">
                  <a14:compatExt spid="_x0000_s55434"/>
                </a:ext>
                <a:ext uri="{FF2B5EF4-FFF2-40B4-BE49-F238E27FC236}">
                  <a16:creationId xmlns:a16="http://schemas.microsoft.com/office/drawing/2014/main" id="{00000000-0008-0000-0300-00008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Student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676275</xdr:colOff>
          <xdr:row>57</xdr:row>
          <xdr:rowOff>409575</xdr:rowOff>
        </xdr:from>
        <xdr:to>
          <xdr:col>10</xdr:col>
          <xdr:colOff>2171700</xdr:colOff>
          <xdr:row>57</xdr:row>
          <xdr:rowOff>533400</xdr:rowOff>
        </xdr:to>
        <xdr:sp macro="" textlink="">
          <xdr:nvSpPr>
            <xdr:cNvPr id="55435" name="Check Box 139" hidden="1">
              <a:extLst>
                <a:ext uri="{63B3BB69-23CF-44E3-9099-C40C66FF867C}">
                  <a14:compatExt spid="_x0000_s55435"/>
                </a:ext>
                <a:ext uri="{FF2B5EF4-FFF2-40B4-BE49-F238E27FC236}">
                  <a16:creationId xmlns:a16="http://schemas.microsoft.com/office/drawing/2014/main" id="{00000000-0008-0000-0300-00008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Optional Component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64</xdr:row>
          <xdr:rowOff>476250</xdr:rowOff>
        </xdr:from>
        <xdr:to>
          <xdr:col>4</xdr:col>
          <xdr:colOff>1619250</xdr:colOff>
          <xdr:row>65</xdr:row>
          <xdr:rowOff>0</xdr:rowOff>
        </xdr:to>
        <xdr:sp macro="" textlink="">
          <xdr:nvSpPr>
            <xdr:cNvPr id="55436" name="Check Box 140" hidden="1">
              <a:extLst>
                <a:ext uri="{63B3BB69-23CF-44E3-9099-C40C66FF867C}">
                  <a14:compatExt spid="_x0000_s55436"/>
                </a:ext>
                <a:ext uri="{FF2B5EF4-FFF2-40B4-BE49-F238E27FC236}">
                  <a16:creationId xmlns:a16="http://schemas.microsoft.com/office/drawing/2014/main" id="{00000000-0008-0000-0300-00008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Texas SLOs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63</xdr:row>
          <xdr:rowOff>104775</xdr:rowOff>
        </xdr:from>
        <xdr:to>
          <xdr:col>8</xdr:col>
          <xdr:colOff>1409700</xdr:colOff>
          <xdr:row>63</xdr:row>
          <xdr:rowOff>247650</xdr:rowOff>
        </xdr:to>
        <xdr:sp macro="" textlink="">
          <xdr:nvSpPr>
            <xdr:cNvPr id="55437" name="Check Box 141" hidden="1">
              <a:extLst>
                <a:ext uri="{63B3BB69-23CF-44E3-9099-C40C66FF867C}">
                  <a14:compatExt spid="_x0000_s55437"/>
                </a:ext>
                <a:ext uri="{FF2B5EF4-FFF2-40B4-BE49-F238E27FC236}">
                  <a16:creationId xmlns:a16="http://schemas.microsoft.com/office/drawing/2014/main" id="{00000000-0008-0000-0300-00008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Pre-Post Test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64</xdr:row>
          <xdr:rowOff>552450</xdr:rowOff>
        </xdr:from>
        <xdr:to>
          <xdr:col>5</xdr:col>
          <xdr:colOff>1504950</xdr:colOff>
          <xdr:row>64</xdr:row>
          <xdr:rowOff>704850</xdr:rowOff>
        </xdr:to>
        <xdr:sp macro="" textlink="">
          <xdr:nvSpPr>
            <xdr:cNvPr id="55438" name="Check Box 142" hidden="1">
              <a:extLst>
                <a:ext uri="{63B3BB69-23CF-44E3-9099-C40C66FF867C}">
                  <a14:compatExt spid="_x0000_s55438"/>
                </a:ext>
                <a:ext uri="{FF2B5EF4-FFF2-40B4-BE49-F238E27FC236}">
                  <a16:creationId xmlns:a16="http://schemas.microsoft.com/office/drawing/2014/main" id="{00000000-0008-0000-0300-00008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Portfolios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64</xdr:row>
          <xdr:rowOff>514350</xdr:rowOff>
        </xdr:from>
        <xdr:to>
          <xdr:col>6</xdr:col>
          <xdr:colOff>1447800</xdr:colOff>
          <xdr:row>64</xdr:row>
          <xdr:rowOff>685800</xdr:rowOff>
        </xdr:to>
        <xdr:sp macro="" textlink="">
          <xdr:nvSpPr>
            <xdr:cNvPr id="55439" name="Check Box 143" hidden="1">
              <a:extLst>
                <a:ext uri="{63B3BB69-23CF-44E3-9099-C40C66FF867C}">
                  <a14:compatExt spid="_x0000_s55439"/>
                </a:ext>
                <a:ext uri="{FF2B5EF4-FFF2-40B4-BE49-F238E27FC236}">
                  <a16:creationId xmlns:a16="http://schemas.microsoft.com/office/drawing/2014/main" id="{00000000-0008-0000-0300-00008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Value-Added-Measure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63</xdr:row>
          <xdr:rowOff>190500</xdr:rowOff>
        </xdr:from>
        <xdr:to>
          <xdr:col>10</xdr:col>
          <xdr:colOff>1143000</xdr:colOff>
          <xdr:row>64</xdr:row>
          <xdr:rowOff>114300</xdr:rowOff>
        </xdr:to>
        <xdr:sp macro="" textlink="">
          <xdr:nvSpPr>
            <xdr:cNvPr id="55440" name="Check Box 144" hidden="1">
              <a:extLst>
                <a:ext uri="{63B3BB69-23CF-44E3-9099-C40C66FF867C}">
                  <a14:compatExt spid="_x0000_s55440"/>
                </a:ext>
                <a:ext uri="{FF2B5EF4-FFF2-40B4-BE49-F238E27FC236}">
                  <a16:creationId xmlns:a16="http://schemas.microsoft.com/office/drawing/2014/main" id="{00000000-0008-0000-0300-00009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Family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1581150</xdr:colOff>
          <xdr:row>63</xdr:row>
          <xdr:rowOff>228600</xdr:rowOff>
        </xdr:from>
        <xdr:to>
          <xdr:col>10</xdr:col>
          <xdr:colOff>2628900</xdr:colOff>
          <xdr:row>64</xdr:row>
          <xdr:rowOff>95250</xdr:rowOff>
        </xdr:to>
        <xdr:sp macro="" textlink="">
          <xdr:nvSpPr>
            <xdr:cNvPr id="55441" name="Check Box 145" hidden="1">
              <a:extLst>
                <a:ext uri="{63B3BB69-23CF-44E3-9099-C40C66FF867C}">
                  <a14:compatExt spid="_x0000_s55441"/>
                </a:ext>
                <a:ext uri="{FF2B5EF4-FFF2-40B4-BE49-F238E27FC236}">
                  <a16:creationId xmlns:a16="http://schemas.microsoft.com/office/drawing/2014/main" id="{00000000-0008-0000-0300-00009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Student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64</xdr:row>
          <xdr:rowOff>476250</xdr:rowOff>
        </xdr:from>
        <xdr:to>
          <xdr:col>10</xdr:col>
          <xdr:colOff>2095500</xdr:colOff>
          <xdr:row>64</xdr:row>
          <xdr:rowOff>590550</xdr:rowOff>
        </xdr:to>
        <xdr:sp macro="" textlink="">
          <xdr:nvSpPr>
            <xdr:cNvPr id="55442" name="Check Box 146" hidden="1">
              <a:extLst>
                <a:ext uri="{63B3BB69-23CF-44E3-9099-C40C66FF867C}">
                  <a14:compatExt spid="_x0000_s55442"/>
                </a:ext>
                <a:ext uri="{FF2B5EF4-FFF2-40B4-BE49-F238E27FC236}">
                  <a16:creationId xmlns:a16="http://schemas.microsoft.com/office/drawing/2014/main" id="{00000000-0008-0000-0300-00009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Optional Component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71</xdr:row>
          <xdr:rowOff>476250</xdr:rowOff>
        </xdr:from>
        <xdr:to>
          <xdr:col>4</xdr:col>
          <xdr:colOff>1600200</xdr:colOff>
          <xdr:row>71</xdr:row>
          <xdr:rowOff>704850</xdr:rowOff>
        </xdr:to>
        <xdr:sp macro="" textlink="">
          <xdr:nvSpPr>
            <xdr:cNvPr id="55443" name="Check Box 147" hidden="1">
              <a:extLst>
                <a:ext uri="{63B3BB69-23CF-44E3-9099-C40C66FF867C}">
                  <a14:compatExt spid="_x0000_s55443"/>
                </a:ext>
                <a:ext uri="{FF2B5EF4-FFF2-40B4-BE49-F238E27FC236}">
                  <a16:creationId xmlns:a16="http://schemas.microsoft.com/office/drawing/2014/main" id="{00000000-0008-0000-0300-00009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Texas SLOs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70</xdr:row>
          <xdr:rowOff>95250</xdr:rowOff>
        </xdr:from>
        <xdr:to>
          <xdr:col>8</xdr:col>
          <xdr:colOff>1543050</xdr:colOff>
          <xdr:row>70</xdr:row>
          <xdr:rowOff>247650</xdr:rowOff>
        </xdr:to>
        <xdr:sp macro="" textlink="">
          <xdr:nvSpPr>
            <xdr:cNvPr id="55444" name="Check Box 148" hidden="1">
              <a:extLst>
                <a:ext uri="{63B3BB69-23CF-44E3-9099-C40C66FF867C}">
                  <a14:compatExt spid="_x0000_s55444"/>
                </a:ext>
                <a:ext uri="{FF2B5EF4-FFF2-40B4-BE49-F238E27FC236}">
                  <a16:creationId xmlns:a16="http://schemas.microsoft.com/office/drawing/2014/main" id="{00000000-0008-0000-0300-00009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Pre-Post Test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71</xdr:row>
          <xdr:rowOff>514350</xdr:rowOff>
        </xdr:from>
        <xdr:to>
          <xdr:col>5</xdr:col>
          <xdr:colOff>1476375</xdr:colOff>
          <xdr:row>71</xdr:row>
          <xdr:rowOff>685800</xdr:rowOff>
        </xdr:to>
        <xdr:sp macro="" textlink="">
          <xdr:nvSpPr>
            <xdr:cNvPr id="55445" name="Check Box 149" hidden="1">
              <a:extLst>
                <a:ext uri="{63B3BB69-23CF-44E3-9099-C40C66FF867C}">
                  <a14:compatExt spid="_x0000_s55445"/>
                </a:ext>
                <a:ext uri="{FF2B5EF4-FFF2-40B4-BE49-F238E27FC236}">
                  <a16:creationId xmlns:a16="http://schemas.microsoft.com/office/drawing/2014/main" id="{00000000-0008-0000-0300-00009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Portfolios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71</xdr:row>
          <xdr:rowOff>514350</xdr:rowOff>
        </xdr:from>
        <xdr:to>
          <xdr:col>6</xdr:col>
          <xdr:colOff>1485900</xdr:colOff>
          <xdr:row>71</xdr:row>
          <xdr:rowOff>704850</xdr:rowOff>
        </xdr:to>
        <xdr:sp macro="" textlink="">
          <xdr:nvSpPr>
            <xdr:cNvPr id="55446" name="Check Box 150" hidden="1">
              <a:extLst>
                <a:ext uri="{63B3BB69-23CF-44E3-9099-C40C66FF867C}">
                  <a14:compatExt spid="_x0000_s55446"/>
                </a:ext>
                <a:ext uri="{FF2B5EF4-FFF2-40B4-BE49-F238E27FC236}">
                  <a16:creationId xmlns:a16="http://schemas.microsoft.com/office/drawing/2014/main" id="{00000000-0008-0000-0300-00009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Value-Added-Measure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70</xdr:row>
          <xdr:rowOff>190500</xdr:rowOff>
        </xdr:from>
        <xdr:to>
          <xdr:col>10</xdr:col>
          <xdr:colOff>1200150</xdr:colOff>
          <xdr:row>71</xdr:row>
          <xdr:rowOff>114300</xdr:rowOff>
        </xdr:to>
        <xdr:sp macro="" textlink="">
          <xdr:nvSpPr>
            <xdr:cNvPr id="55447" name="Check Box 151" hidden="1">
              <a:extLst>
                <a:ext uri="{63B3BB69-23CF-44E3-9099-C40C66FF867C}">
                  <a14:compatExt spid="_x0000_s55447"/>
                </a:ext>
                <a:ext uri="{FF2B5EF4-FFF2-40B4-BE49-F238E27FC236}">
                  <a16:creationId xmlns:a16="http://schemas.microsoft.com/office/drawing/2014/main" id="{00000000-0008-0000-0300-00009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Family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1552575</xdr:colOff>
          <xdr:row>70</xdr:row>
          <xdr:rowOff>209550</xdr:rowOff>
        </xdr:from>
        <xdr:to>
          <xdr:col>10</xdr:col>
          <xdr:colOff>2581275</xdr:colOff>
          <xdr:row>71</xdr:row>
          <xdr:rowOff>76200</xdr:rowOff>
        </xdr:to>
        <xdr:sp macro="" textlink="">
          <xdr:nvSpPr>
            <xdr:cNvPr id="55448" name="Check Box 152" hidden="1">
              <a:extLst>
                <a:ext uri="{63B3BB69-23CF-44E3-9099-C40C66FF867C}">
                  <a14:compatExt spid="_x0000_s55448"/>
                </a:ext>
                <a:ext uri="{FF2B5EF4-FFF2-40B4-BE49-F238E27FC236}">
                  <a16:creationId xmlns:a16="http://schemas.microsoft.com/office/drawing/2014/main" id="{00000000-0008-0000-0300-00009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Student Survey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71</xdr:row>
          <xdr:rowOff>438150</xdr:rowOff>
        </xdr:from>
        <xdr:to>
          <xdr:col>10</xdr:col>
          <xdr:colOff>2057400</xdr:colOff>
          <xdr:row>71</xdr:row>
          <xdr:rowOff>552450</xdr:rowOff>
        </xdr:to>
        <xdr:sp macro="" textlink="">
          <xdr:nvSpPr>
            <xdr:cNvPr id="55449" name="Check Box 153" hidden="1">
              <a:extLst>
                <a:ext uri="{63B3BB69-23CF-44E3-9099-C40C66FF867C}">
                  <a14:compatExt spid="_x0000_s55449"/>
                </a:ext>
                <a:ext uri="{FF2B5EF4-FFF2-40B4-BE49-F238E27FC236}">
                  <a16:creationId xmlns:a16="http://schemas.microsoft.com/office/drawing/2014/main" id="{00000000-0008-0000-0300-00009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Optional Component</a:t>
              </a:r>
            </a:p>
          </xdr:txBody>
        </xdr:sp>
        <xdr:clientData fLocksWithSheet="0"/>
      </xdr:twoCellAnchor>
    </mc:Choice>
    <mc:Fallback/>
  </mc:AlternateContent>
  <xdr:twoCellAnchor>
    <xdr:from>
      <xdr:col>0</xdr:col>
      <xdr:colOff>624416</xdr:colOff>
      <xdr:row>0</xdr:row>
      <xdr:rowOff>1460500</xdr:rowOff>
    </xdr:from>
    <xdr:to>
      <xdr:col>11</xdr:col>
      <xdr:colOff>1174750</xdr:colOff>
      <xdr:row>1</xdr:row>
      <xdr:rowOff>366718</xdr:rowOff>
    </xdr:to>
    <xdr:grpSp>
      <xdr:nvGrpSpPr>
        <xdr:cNvPr id="17" name="Group 16">
          <a:extLst>
            <a:ext uri="{FF2B5EF4-FFF2-40B4-BE49-F238E27FC236}">
              <a16:creationId xmlns:a16="http://schemas.microsoft.com/office/drawing/2014/main" id="{00000000-0008-0000-0300-000011000000}"/>
            </a:ext>
          </a:extLst>
        </xdr:cNvPr>
        <xdr:cNvGrpSpPr/>
      </xdr:nvGrpSpPr>
      <xdr:grpSpPr>
        <a:xfrm>
          <a:off x="624416" y="1460500"/>
          <a:ext cx="20870334" cy="404818"/>
          <a:chOff x="464820" y="1489433"/>
          <a:chExt cx="15680056" cy="398468"/>
        </a:xfrm>
        <a:solidFill>
          <a:srgbClr val="095592"/>
        </a:solidFill>
      </xdr:grpSpPr>
      <xdr:sp macro="" textlink="">
        <xdr:nvSpPr>
          <xdr:cNvPr id="18" name="Rectangle: Rounded Corners 17">
            <a:hlinkClick xmlns:r="http://schemas.openxmlformats.org/officeDocument/2006/relationships" r:id="rId3"/>
            <a:extLst>
              <a:ext uri="{FF2B5EF4-FFF2-40B4-BE49-F238E27FC236}">
                <a16:creationId xmlns:a16="http://schemas.microsoft.com/office/drawing/2014/main" id="{00000000-0008-0000-0300-000012000000}"/>
              </a:ext>
            </a:extLst>
          </xdr:cNvPr>
          <xdr:cNvSpPr/>
        </xdr:nvSpPr>
        <xdr:spPr>
          <a:xfrm>
            <a:off x="464820" y="1497330"/>
            <a:ext cx="1106805" cy="382905"/>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DIRECTIONS</a:t>
            </a:r>
          </a:p>
        </xdr:txBody>
      </xdr:sp>
      <xdr:sp macro="" textlink="">
        <xdr:nvSpPr>
          <xdr:cNvPr id="19" name="Rectangle: Rounded Corners 18">
            <a:hlinkClick xmlns:r="http://schemas.openxmlformats.org/officeDocument/2006/relationships" r:id="rId4"/>
            <a:extLst>
              <a:ext uri="{FF2B5EF4-FFF2-40B4-BE49-F238E27FC236}">
                <a16:creationId xmlns:a16="http://schemas.microsoft.com/office/drawing/2014/main" id="{00000000-0008-0000-0300-000013000000}"/>
              </a:ext>
            </a:extLst>
          </xdr:cNvPr>
          <xdr:cNvSpPr/>
        </xdr:nvSpPr>
        <xdr:spPr>
          <a:xfrm>
            <a:off x="1605456" y="1508714"/>
            <a:ext cx="1280620" cy="379187"/>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DISTRICT</a:t>
            </a:r>
            <a:r>
              <a:rPr lang="en-US" sz="1400" baseline="0"/>
              <a:t> INFO</a:t>
            </a:r>
            <a:endParaRPr lang="en-US" sz="1400"/>
          </a:p>
        </xdr:txBody>
      </xdr:sp>
      <xdr:sp macro="" textlink="">
        <xdr:nvSpPr>
          <xdr:cNvPr id="20" name="Rectangle: Rounded Corners 19">
            <a:hlinkClick xmlns:r="http://schemas.openxmlformats.org/officeDocument/2006/relationships" r:id="rId5"/>
            <a:extLst>
              <a:ext uri="{FF2B5EF4-FFF2-40B4-BE49-F238E27FC236}">
                <a16:creationId xmlns:a16="http://schemas.microsoft.com/office/drawing/2014/main" id="{00000000-0008-0000-0300-000014000000}"/>
              </a:ext>
            </a:extLst>
          </xdr:cNvPr>
          <xdr:cNvSpPr/>
        </xdr:nvSpPr>
        <xdr:spPr>
          <a:xfrm>
            <a:off x="2908680" y="1512431"/>
            <a:ext cx="1110870" cy="373611"/>
          </a:xfrm>
          <a:prstGeom prst="roundRect">
            <a:avLst/>
          </a:prstGeom>
          <a:solidFill>
            <a:srgbClr val="87C748"/>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WEIGHTING</a:t>
            </a:r>
          </a:p>
        </xdr:txBody>
      </xdr:sp>
      <xdr:sp macro="" textlink="">
        <xdr:nvSpPr>
          <xdr:cNvPr id="21" name="Rectangle: Rounded Corners 20">
            <a:hlinkClick xmlns:r="http://schemas.openxmlformats.org/officeDocument/2006/relationships" r:id="rId6"/>
            <a:extLst>
              <a:ext uri="{FF2B5EF4-FFF2-40B4-BE49-F238E27FC236}">
                <a16:creationId xmlns:a16="http://schemas.microsoft.com/office/drawing/2014/main" id="{00000000-0008-0000-0300-000015000000}"/>
              </a:ext>
            </a:extLst>
          </xdr:cNvPr>
          <xdr:cNvSpPr/>
        </xdr:nvSpPr>
        <xdr:spPr>
          <a:xfrm>
            <a:off x="7418951" y="1508483"/>
            <a:ext cx="162980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TEACHER</a:t>
            </a:r>
            <a:r>
              <a:rPr lang="en-US" sz="1100" baseline="0"/>
              <a:t> OBSERVATION</a:t>
            </a:r>
            <a:endParaRPr lang="en-US" sz="1100"/>
          </a:p>
        </xdr:txBody>
      </xdr:sp>
      <xdr:sp macro="" textlink="">
        <xdr:nvSpPr>
          <xdr:cNvPr id="22" name="Rectangle: Rounded Corners 21">
            <a:hlinkClick xmlns:r="http://schemas.openxmlformats.org/officeDocument/2006/relationships" r:id="rId7"/>
            <a:extLst>
              <a:ext uri="{FF2B5EF4-FFF2-40B4-BE49-F238E27FC236}">
                <a16:creationId xmlns:a16="http://schemas.microsoft.com/office/drawing/2014/main" id="{00000000-0008-0000-0300-000016000000}"/>
              </a:ext>
            </a:extLst>
          </xdr:cNvPr>
          <xdr:cNvSpPr/>
        </xdr:nvSpPr>
        <xdr:spPr>
          <a:xfrm>
            <a:off x="12143049" y="1498958"/>
            <a:ext cx="158247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Stakeholder</a:t>
            </a:r>
            <a:r>
              <a:rPr lang="en-US" sz="1100" baseline="0"/>
              <a:t> Engagement</a:t>
            </a:r>
            <a:endParaRPr lang="en-US" sz="1100"/>
          </a:p>
        </xdr:txBody>
      </xdr:sp>
      <xdr:sp macro="" textlink="">
        <xdr:nvSpPr>
          <xdr:cNvPr id="25" name="Rectangle: Rounded Corners 24">
            <a:hlinkClick xmlns:r="http://schemas.openxmlformats.org/officeDocument/2006/relationships" r:id="rId8"/>
            <a:extLst>
              <a:ext uri="{FF2B5EF4-FFF2-40B4-BE49-F238E27FC236}">
                <a16:creationId xmlns:a16="http://schemas.microsoft.com/office/drawing/2014/main" id="{00000000-0008-0000-0300-000019000000}"/>
              </a:ext>
            </a:extLst>
          </xdr:cNvPr>
          <xdr:cNvSpPr/>
        </xdr:nvSpPr>
        <xdr:spPr>
          <a:xfrm>
            <a:off x="13762814" y="1495240"/>
            <a:ext cx="1029511"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SPENDING</a:t>
            </a:r>
          </a:p>
        </xdr:txBody>
      </xdr:sp>
      <xdr:sp macro="" textlink="">
        <xdr:nvSpPr>
          <xdr:cNvPr id="26" name="Rectangle: Rounded Corners 25">
            <a:hlinkClick xmlns:r="http://schemas.openxmlformats.org/officeDocument/2006/relationships" r:id="rId9"/>
            <a:extLst>
              <a:ext uri="{FF2B5EF4-FFF2-40B4-BE49-F238E27FC236}">
                <a16:creationId xmlns:a16="http://schemas.microsoft.com/office/drawing/2014/main" id="{00000000-0008-0000-0300-00001A000000}"/>
              </a:ext>
            </a:extLst>
          </xdr:cNvPr>
          <xdr:cNvSpPr/>
        </xdr:nvSpPr>
        <xdr:spPr>
          <a:xfrm>
            <a:off x="14830130" y="1489433"/>
            <a:ext cx="131474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DISTRICT SUPPORT</a:t>
            </a:r>
          </a:p>
        </xdr:txBody>
      </xdr:sp>
      <xdr:sp macro="" textlink="">
        <xdr:nvSpPr>
          <xdr:cNvPr id="27" name="Rectangle: Rounded Corners 26">
            <a:hlinkClick xmlns:r="http://schemas.openxmlformats.org/officeDocument/2006/relationships" r:id="rId10"/>
            <a:extLst>
              <a:ext uri="{FF2B5EF4-FFF2-40B4-BE49-F238E27FC236}">
                <a16:creationId xmlns:a16="http://schemas.microsoft.com/office/drawing/2014/main" id="{00000000-0008-0000-0300-00001B000000}"/>
              </a:ext>
            </a:extLst>
          </xdr:cNvPr>
          <xdr:cNvSpPr/>
        </xdr:nvSpPr>
        <xdr:spPr>
          <a:xfrm>
            <a:off x="4038600" y="1514475"/>
            <a:ext cx="1628775"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TEACHERS</a:t>
            </a:r>
            <a:endParaRPr lang="en-US" sz="1400"/>
          </a:p>
        </xdr:txBody>
      </xdr:sp>
      <xdr:sp macro="" textlink="">
        <xdr:nvSpPr>
          <xdr:cNvPr id="28" name="Rectangle: Rounded Corners 27">
            <a:hlinkClick xmlns:r="http://schemas.openxmlformats.org/officeDocument/2006/relationships" r:id="rId11"/>
            <a:extLst>
              <a:ext uri="{FF2B5EF4-FFF2-40B4-BE49-F238E27FC236}">
                <a16:creationId xmlns:a16="http://schemas.microsoft.com/office/drawing/2014/main" id="{00000000-0008-0000-0300-00001C000000}"/>
              </a:ext>
            </a:extLst>
          </xdr:cNvPr>
          <xdr:cNvSpPr/>
        </xdr:nvSpPr>
        <xdr:spPr>
          <a:xfrm>
            <a:off x="5695950" y="1514475"/>
            <a:ext cx="169545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CAMPUSES</a:t>
            </a:r>
            <a:endParaRPr lang="en-US" sz="1400"/>
          </a:p>
        </xdr:txBody>
      </xdr:sp>
      <xdr:sp macro="" textlink="">
        <xdr:nvSpPr>
          <xdr:cNvPr id="29" name="Rectangle: Rounded Corners 28">
            <a:hlinkClick xmlns:r="http://schemas.openxmlformats.org/officeDocument/2006/relationships" r:id="rId12"/>
            <a:extLst>
              <a:ext uri="{FF2B5EF4-FFF2-40B4-BE49-F238E27FC236}">
                <a16:creationId xmlns:a16="http://schemas.microsoft.com/office/drawing/2014/main" id="{00000000-0008-0000-0300-00001D000000}"/>
              </a:ext>
            </a:extLst>
          </xdr:cNvPr>
          <xdr:cNvSpPr/>
        </xdr:nvSpPr>
        <xdr:spPr>
          <a:xfrm>
            <a:off x="9076301" y="1508483"/>
            <a:ext cx="58204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SLOS</a:t>
            </a:r>
          </a:p>
        </xdr:txBody>
      </xdr:sp>
      <xdr:sp macro="" textlink="">
        <xdr:nvSpPr>
          <xdr:cNvPr id="30" name="Rectangle: Rounded Corners 29">
            <a:hlinkClick xmlns:r="http://schemas.openxmlformats.org/officeDocument/2006/relationships" r:id="rId13"/>
            <a:extLst>
              <a:ext uri="{FF2B5EF4-FFF2-40B4-BE49-F238E27FC236}">
                <a16:creationId xmlns:a16="http://schemas.microsoft.com/office/drawing/2014/main" id="{00000000-0008-0000-0300-00001E000000}"/>
              </a:ext>
            </a:extLst>
          </xdr:cNvPr>
          <xdr:cNvSpPr/>
        </xdr:nvSpPr>
        <xdr:spPr>
          <a:xfrm>
            <a:off x="9676376" y="1508483"/>
            <a:ext cx="113449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PORTFOLIOS</a:t>
            </a:r>
          </a:p>
        </xdr:txBody>
      </xdr:sp>
      <xdr:sp macro="" textlink="">
        <xdr:nvSpPr>
          <xdr:cNvPr id="31" name="Rectangle: Rounded Corners 30">
            <a:hlinkClick xmlns:r="http://schemas.openxmlformats.org/officeDocument/2006/relationships" r:id="rId14"/>
            <a:extLst>
              <a:ext uri="{FF2B5EF4-FFF2-40B4-BE49-F238E27FC236}">
                <a16:creationId xmlns:a16="http://schemas.microsoft.com/office/drawing/2014/main" id="{00000000-0008-0000-0300-00001F000000}"/>
              </a:ext>
            </a:extLst>
          </xdr:cNvPr>
          <xdr:cNvSpPr/>
        </xdr:nvSpPr>
        <xdr:spPr>
          <a:xfrm>
            <a:off x="10828902"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VAM</a:t>
            </a:r>
          </a:p>
        </xdr:txBody>
      </xdr:sp>
      <xdr:sp macro="" textlink="">
        <xdr:nvSpPr>
          <xdr:cNvPr id="32" name="Rectangle: Rounded Corners 31">
            <a:hlinkClick xmlns:r="http://schemas.openxmlformats.org/officeDocument/2006/relationships" r:id="rId15"/>
            <a:extLst>
              <a:ext uri="{FF2B5EF4-FFF2-40B4-BE49-F238E27FC236}">
                <a16:creationId xmlns:a16="http://schemas.microsoft.com/office/drawing/2014/main" id="{00000000-0008-0000-0300-000020000000}"/>
              </a:ext>
            </a:extLst>
          </xdr:cNvPr>
          <xdr:cNvSpPr/>
        </xdr:nvSpPr>
        <xdr:spPr>
          <a:xfrm>
            <a:off x="11486127"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PTPT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1133474</xdr:colOff>
      <xdr:row>8</xdr:row>
      <xdr:rowOff>73021</xdr:rowOff>
    </xdr:from>
    <xdr:to>
      <xdr:col>6</xdr:col>
      <xdr:colOff>1097490</xdr:colOff>
      <xdr:row>18</xdr:row>
      <xdr:rowOff>146803</xdr:rowOff>
    </xdr:to>
    <mc:AlternateContent xmlns:mc="http://schemas.openxmlformats.org/markup-compatibility/2006" xmlns:sle15="http://schemas.microsoft.com/office/drawing/2012/slicer">
      <mc:Choice Requires="sle15">
        <xdr:graphicFrame macro="">
          <xdr:nvGraphicFramePr>
            <xdr:cNvPr id="8" name="Subject Description">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microsoft.com/office/drawing/2010/slicer">
              <sle:slicer xmlns:sle="http://schemas.microsoft.com/office/drawing/2010/slicer" name="Subject Description"/>
            </a:graphicData>
          </a:graphic>
        </xdr:graphicFrame>
      </mc:Choice>
      <mc:Fallback xmlns="">
        <xdr:sp macro="" textlink="">
          <xdr:nvSpPr>
            <xdr:cNvPr id="0" name=""/>
            <xdr:cNvSpPr>
              <a:spLocks noTextEdit="1"/>
            </xdr:cNvSpPr>
          </xdr:nvSpPr>
          <xdr:spPr>
            <a:xfrm>
              <a:off x="9353549" y="4587871"/>
              <a:ext cx="2221441" cy="205634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6</xdr:col>
      <xdr:colOff>1195916</xdr:colOff>
      <xdr:row>8</xdr:row>
      <xdr:rowOff>63498</xdr:rowOff>
    </xdr:from>
    <xdr:to>
      <xdr:col>7</xdr:col>
      <xdr:colOff>1572683</xdr:colOff>
      <xdr:row>18</xdr:row>
      <xdr:rowOff>156330</xdr:rowOff>
    </xdr:to>
    <mc:AlternateContent xmlns:mc="http://schemas.openxmlformats.org/markup-compatibility/2006" xmlns:sle15="http://schemas.microsoft.com/office/drawing/2012/slicer">
      <mc:Choice Requires="sle15">
        <xdr:graphicFrame macro="">
          <xdr:nvGraphicFramePr>
            <xdr:cNvPr id="9" name="Grade Level">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microsoft.com/office/drawing/2010/slicer">
              <sle:slicer xmlns:sle="http://schemas.microsoft.com/office/drawing/2010/slicer" name="Grade Level"/>
            </a:graphicData>
          </a:graphic>
        </xdr:graphicFrame>
      </mc:Choice>
      <mc:Fallback xmlns="">
        <xdr:sp macro="" textlink="">
          <xdr:nvSpPr>
            <xdr:cNvPr id="0" name=""/>
            <xdr:cNvSpPr>
              <a:spLocks noTextEdit="1"/>
            </xdr:cNvSpPr>
          </xdr:nvSpPr>
          <xdr:spPr>
            <a:xfrm>
              <a:off x="11673416" y="4578348"/>
              <a:ext cx="2529417" cy="207539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4</xdr:col>
      <xdr:colOff>25399</xdr:colOff>
      <xdr:row>8</xdr:row>
      <xdr:rowOff>71965</xdr:rowOff>
    </xdr:from>
    <xdr:to>
      <xdr:col>5</xdr:col>
      <xdr:colOff>1063625</xdr:colOff>
      <xdr:row>14</xdr:row>
      <xdr:rowOff>169030</xdr:rowOff>
    </xdr:to>
    <mc:AlternateContent xmlns:mc="http://schemas.openxmlformats.org/markup-compatibility/2006" xmlns:sle15="http://schemas.microsoft.com/office/drawing/2012/slicer">
      <mc:Choice Requires="sle15">
        <xdr:graphicFrame macro="">
          <xdr:nvGraphicFramePr>
            <xdr:cNvPr id="10" name="District Currently Uses Service ID">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microsoft.com/office/drawing/2010/slicer">
              <sle:slicer xmlns:sle="http://schemas.microsoft.com/office/drawing/2010/slicer" name="District Currently Uses Service ID"/>
            </a:graphicData>
          </a:graphic>
        </xdr:graphicFrame>
      </mc:Choice>
      <mc:Fallback xmlns="">
        <xdr:sp macro="" textlink="">
          <xdr:nvSpPr>
            <xdr:cNvPr id="0" name=""/>
            <xdr:cNvSpPr>
              <a:spLocks noTextEdit="1"/>
            </xdr:cNvSpPr>
          </xdr:nvSpPr>
          <xdr:spPr>
            <a:xfrm>
              <a:off x="6635749" y="4586815"/>
              <a:ext cx="2647951" cy="13176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oneCell">
    <xdr:from>
      <xdr:col>1</xdr:col>
      <xdr:colOff>152401</xdr:colOff>
      <xdr:row>0</xdr:row>
      <xdr:rowOff>333375</xdr:rowOff>
    </xdr:from>
    <xdr:to>
      <xdr:col>3</xdr:col>
      <xdr:colOff>552451</xdr:colOff>
      <xdr:row>0</xdr:row>
      <xdr:rowOff>1034977</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1" y="333375"/>
          <a:ext cx="1409700" cy="701602"/>
        </a:xfrm>
        <a:prstGeom prst="rect">
          <a:avLst/>
        </a:prstGeom>
      </xdr:spPr>
    </xdr:pic>
    <xdr:clientData/>
  </xdr:twoCellAnchor>
  <xdr:twoCellAnchor editAs="oneCell">
    <xdr:from>
      <xdr:col>5</xdr:col>
      <xdr:colOff>2095500</xdr:colOff>
      <xdr:row>0</xdr:row>
      <xdr:rowOff>276225</xdr:rowOff>
    </xdr:from>
    <xdr:to>
      <xdr:col>6</xdr:col>
      <xdr:colOff>1821392</xdr:colOff>
      <xdr:row>0</xdr:row>
      <xdr:rowOff>1181484</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05975" y="276225"/>
          <a:ext cx="1981200" cy="905259"/>
        </a:xfrm>
        <a:prstGeom prst="rect">
          <a:avLst/>
        </a:prstGeom>
      </xdr:spPr>
    </xdr:pic>
    <xdr:clientData/>
  </xdr:twoCellAnchor>
  <xdr:twoCellAnchor editAs="absolute">
    <xdr:from>
      <xdr:col>7</xdr:col>
      <xdr:colOff>1641473</xdr:colOff>
      <xdr:row>8</xdr:row>
      <xdr:rowOff>65617</xdr:rowOff>
    </xdr:from>
    <xdr:to>
      <xdr:col>11</xdr:col>
      <xdr:colOff>490007</xdr:colOff>
      <xdr:row>18</xdr:row>
      <xdr:rowOff>166916</xdr:rowOff>
    </xdr:to>
    <mc:AlternateContent xmlns:mc="http://schemas.openxmlformats.org/markup-compatibility/2006" xmlns:sle15="http://schemas.microsoft.com/office/drawing/2012/slicer">
      <mc:Choice Requires="sle15">
        <xdr:graphicFrame macro="">
          <xdr:nvGraphicFramePr>
            <xdr:cNvPr id="3" name="Eligible Teacher Category">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microsoft.com/office/drawing/2010/slicer">
              <sle:slicer xmlns:sle="http://schemas.microsoft.com/office/drawing/2010/slicer" name="Eligible Teacher Category"/>
            </a:graphicData>
          </a:graphic>
        </xdr:graphicFrame>
      </mc:Choice>
      <mc:Fallback xmlns="">
        <xdr:sp macro="" textlink="">
          <xdr:nvSpPr>
            <xdr:cNvPr id="0" name=""/>
            <xdr:cNvSpPr>
              <a:spLocks noTextEdit="1"/>
            </xdr:cNvSpPr>
          </xdr:nvSpPr>
          <xdr:spPr>
            <a:xfrm>
              <a:off x="14271623" y="4580467"/>
              <a:ext cx="2163234" cy="2083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4</xdr:col>
      <xdr:colOff>1269999</xdr:colOff>
      <xdr:row>8</xdr:row>
      <xdr:rowOff>127000</xdr:rowOff>
    </xdr:from>
    <xdr:to>
      <xdr:col>5</xdr:col>
      <xdr:colOff>783166</xdr:colOff>
      <xdr:row>9</xdr:row>
      <xdr:rowOff>52917</xdr:rowOff>
    </xdr:to>
    <xdr:cxnSp macro="">
      <xdr:nvCxnSpPr>
        <xdr:cNvPr id="5" name="Straight Arrow Connector 4">
          <a:extLst>
            <a:ext uri="{FF2B5EF4-FFF2-40B4-BE49-F238E27FC236}">
              <a16:creationId xmlns:a16="http://schemas.microsoft.com/office/drawing/2014/main" id="{00000000-0008-0000-0700-000005000000}"/>
            </a:ext>
          </a:extLst>
        </xdr:cNvPr>
        <xdr:cNvCxnSpPr/>
      </xdr:nvCxnSpPr>
      <xdr:spPr>
        <a:xfrm>
          <a:off x="7895166" y="3323167"/>
          <a:ext cx="1121833" cy="22225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1312333</xdr:colOff>
      <xdr:row>8</xdr:row>
      <xdr:rowOff>169333</xdr:rowOff>
    </xdr:from>
    <xdr:to>
      <xdr:col>7</xdr:col>
      <xdr:colOff>889000</xdr:colOff>
      <xdr:row>9</xdr:row>
      <xdr:rowOff>116417</xdr:rowOff>
    </xdr:to>
    <xdr:cxnSp macro="">
      <xdr:nvCxnSpPr>
        <xdr:cNvPr id="26" name="Straight Arrow Connector 25">
          <a:extLst>
            <a:ext uri="{FF2B5EF4-FFF2-40B4-BE49-F238E27FC236}">
              <a16:creationId xmlns:a16="http://schemas.microsoft.com/office/drawing/2014/main" id="{00000000-0008-0000-0700-00001A000000}"/>
            </a:ext>
          </a:extLst>
        </xdr:cNvPr>
        <xdr:cNvCxnSpPr/>
      </xdr:nvCxnSpPr>
      <xdr:spPr>
        <a:xfrm>
          <a:off x="11800416" y="3460750"/>
          <a:ext cx="1725084" cy="243417"/>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590550</xdr:colOff>
      <xdr:row>0</xdr:row>
      <xdr:rowOff>1143000</xdr:rowOff>
    </xdr:from>
    <xdr:to>
      <xdr:col>12</xdr:col>
      <xdr:colOff>523875</xdr:colOff>
      <xdr:row>2</xdr:row>
      <xdr:rowOff>55568</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90550" y="1143000"/>
          <a:ext cx="16425182" cy="395747"/>
          <a:chOff x="464820" y="1489433"/>
          <a:chExt cx="15680056" cy="398468"/>
        </a:xfrm>
        <a:solidFill>
          <a:srgbClr val="095592"/>
        </a:solidFill>
      </xdr:grpSpPr>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64820" y="1497330"/>
            <a:ext cx="1106805" cy="382905"/>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DIRECTIONS</a:t>
            </a:r>
          </a:p>
        </xdr:txBody>
      </xdr:sp>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0700-000006000000}"/>
              </a:ext>
            </a:extLst>
          </xdr:cNvPr>
          <xdr:cNvSpPr/>
        </xdr:nvSpPr>
        <xdr:spPr>
          <a:xfrm>
            <a:off x="1605456" y="1508714"/>
            <a:ext cx="1280620" cy="379187"/>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DISTRICT</a:t>
            </a:r>
            <a:r>
              <a:rPr lang="en-US" sz="1400" baseline="0"/>
              <a:t> INFO</a:t>
            </a:r>
            <a:endParaRPr lang="en-US" sz="1400"/>
          </a:p>
        </xdr:txBody>
      </xdr:sp>
      <xdr:sp macro="" textlink="">
        <xdr:nvSpPr>
          <xdr:cNvPr id="27" name="Rectangle: Rounded Corners 26">
            <a:hlinkClick xmlns:r="http://schemas.openxmlformats.org/officeDocument/2006/relationships" r:id="rId5"/>
            <a:extLst>
              <a:ext uri="{FF2B5EF4-FFF2-40B4-BE49-F238E27FC236}">
                <a16:creationId xmlns:a16="http://schemas.microsoft.com/office/drawing/2014/main" id="{00000000-0008-0000-0700-00001B000000}"/>
              </a:ext>
            </a:extLst>
          </xdr:cNvPr>
          <xdr:cNvSpPr/>
        </xdr:nvSpPr>
        <xdr:spPr>
          <a:xfrm>
            <a:off x="2908680" y="1512431"/>
            <a:ext cx="1110870" cy="373611"/>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WEIGHTING</a:t>
            </a:r>
          </a:p>
        </xdr:txBody>
      </xdr:sp>
      <xdr:sp macro="" textlink="">
        <xdr:nvSpPr>
          <xdr:cNvPr id="28" name="Rectangle: Rounded Corners 27">
            <a:hlinkClick xmlns:r="http://schemas.openxmlformats.org/officeDocument/2006/relationships" r:id="rId6"/>
            <a:extLst>
              <a:ext uri="{FF2B5EF4-FFF2-40B4-BE49-F238E27FC236}">
                <a16:creationId xmlns:a16="http://schemas.microsoft.com/office/drawing/2014/main" id="{00000000-0008-0000-0700-00001C000000}"/>
              </a:ext>
            </a:extLst>
          </xdr:cNvPr>
          <xdr:cNvSpPr/>
        </xdr:nvSpPr>
        <xdr:spPr>
          <a:xfrm>
            <a:off x="7418951" y="1508483"/>
            <a:ext cx="162980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TEACHER</a:t>
            </a:r>
            <a:r>
              <a:rPr lang="en-US" sz="1100" baseline="0"/>
              <a:t> OBSERVATION</a:t>
            </a:r>
            <a:endParaRPr lang="en-US" sz="1100"/>
          </a:p>
        </xdr:txBody>
      </xdr:sp>
      <xdr:sp macro="" textlink="">
        <xdr:nvSpPr>
          <xdr:cNvPr id="29" name="Rectangle: Rounded Corners 28">
            <a:hlinkClick xmlns:r="http://schemas.openxmlformats.org/officeDocument/2006/relationships" r:id="rId7"/>
            <a:extLst>
              <a:ext uri="{FF2B5EF4-FFF2-40B4-BE49-F238E27FC236}">
                <a16:creationId xmlns:a16="http://schemas.microsoft.com/office/drawing/2014/main" id="{00000000-0008-0000-0700-00001D000000}"/>
              </a:ext>
            </a:extLst>
          </xdr:cNvPr>
          <xdr:cNvSpPr/>
        </xdr:nvSpPr>
        <xdr:spPr>
          <a:xfrm>
            <a:off x="12143049" y="1498958"/>
            <a:ext cx="158247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Stakeholder</a:t>
            </a:r>
            <a:r>
              <a:rPr lang="en-US" sz="1100" baseline="0"/>
              <a:t> Engagement</a:t>
            </a:r>
            <a:endParaRPr lang="en-US" sz="1100"/>
          </a:p>
        </xdr:txBody>
      </xdr:sp>
      <xdr:sp macro="" textlink="">
        <xdr:nvSpPr>
          <xdr:cNvPr id="30" name="Rectangle: Rounded Corners 29">
            <a:hlinkClick xmlns:r="http://schemas.openxmlformats.org/officeDocument/2006/relationships" r:id="rId8"/>
            <a:extLst>
              <a:ext uri="{FF2B5EF4-FFF2-40B4-BE49-F238E27FC236}">
                <a16:creationId xmlns:a16="http://schemas.microsoft.com/office/drawing/2014/main" id="{00000000-0008-0000-0700-00001E000000}"/>
              </a:ext>
            </a:extLst>
          </xdr:cNvPr>
          <xdr:cNvSpPr/>
        </xdr:nvSpPr>
        <xdr:spPr>
          <a:xfrm>
            <a:off x="13762814" y="1495240"/>
            <a:ext cx="1029511"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SPENDING</a:t>
            </a:r>
          </a:p>
        </xdr:txBody>
      </xdr:sp>
      <xdr:sp macro="" textlink="">
        <xdr:nvSpPr>
          <xdr:cNvPr id="31" name="Rectangle: Rounded Corners 30">
            <a:hlinkClick xmlns:r="http://schemas.openxmlformats.org/officeDocument/2006/relationships" r:id="rId9"/>
            <a:extLst>
              <a:ext uri="{FF2B5EF4-FFF2-40B4-BE49-F238E27FC236}">
                <a16:creationId xmlns:a16="http://schemas.microsoft.com/office/drawing/2014/main" id="{00000000-0008-0000-0700-00001F000000}"/>
              </a:ext>
            </a:extLst>
          </xdr:cNvPr>
          <xdr:cNvSpPr/>
        </xdr:nvSpPr>
        <xdr:spPr>
          <a:xfrm>
            <a:off x="14830130" y="1489433"/>
            <a:ext cx="131474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DISTRICT SUPPORT</a:t>
            </a:r>
          </a:p>
        </xdr:txBody>
      </xdr:sp>
      <xdr:sp macro="" textlink="">
        <xdr:nvSpPr>
          <xdr:cNvPr id="32" name="Rectangle: Rounded Corners 31">
            <a:hlinkClick xmlns:r="http://schemas.openxmlformats.org/officeDocument/2006/relationships" r:id="rId10"/>
            <a:extLst>
              <a:ext uri="{FF2B5EF4-FFF2-40B4-BE49-F238E27FC236}">
                <a16:creationId xmlns:a16="http://schemas.microsoft.com/office/drawing/2014/main" id="{00000000-0008-0000-0700-000020000000}"/>
              </a:ext>
            </a:extLst>
          </xdr:cNvPr>
          <xdr:cNvSpPr/>
        </xdr:nvSpPr>
        <xdr:spPr>
          <a:xfrm>
            <a:off x="4038600" y="1514475"/>
            <a:ext cx="1628775" cy="366176"/>
          </a:xfrm>
          <a:prstGeom prst="roundRect">
            <a:avLst/>
          </a:prstGeom>
          <a:solidFill>
            <a:srgbClr val="87C748"/>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TEACHERS</a:t>
            </a:r>
            <a:endParaRPr lang="en-US" sz="1400"/>
          </a:p>
        </xdr:txBody>
      </xdr:sp>
      <xdr:sp macro="" textlink="">
        <xdr:nvSpPr>
          <xdr:cNvPr id="33" name="Rectangle: Rounded Corners 32">
            <a:hlinkClick xmlns:r="http://schemas.openxmlformats.org/officeDocument/2006/relationships" r:id="rId11"/>
            <a:extLst>
              <a:ext uri="{FF2B5EF4-FFF2-40B4-BE49-F238E27FC236}">
                <a16:creationId xmlns:a16="http://schemas.microsoft.com/office/drawing/2014/main" id="{00000000-0008-0000-0700-000021000000}"/>
              </a:ext>
            </a:extLst>
          </xdr:cNvPr>
          <xdr:cNvSpPr/>
        </xdr:nvSpPr>
        <xdr:spPr>
          <a:xfrm>
            <a:off x="5695950" y="1514475"/>
            <a:ext cx="169545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CAMPUSES</a:t>
            </a:r>
            <a:endParaRPr lang="en-US" sz="1400"/>
          </a:p>
        </xdr:txBody>
      </xdr:sp>
      <xdr:sp macro="" textlink="">
        <xdr:nvSpPr>
          <xdr:cNvPr id="34" name="Rectangle: Rounded Corners 33">
            <a:hlinkClick xmlns:r="http://schemas.openxmlformats.org/officeDocument/2006/relationships" r:id="rId12"/>
            <a:extLst>
              <a:ext uri="{FF2B5EF4-FFF2-40B4-BE49-F238E27FC236}">
                <a16:creationId xmlns:a16="http://schemas.microsoft.com/office/drawing/2014/main" id="{00000000-0008-0000-0700-000022000000}"/>
              </a:ext>
            </a:extLst>
          </xdr:cNvPr>
          <xdr:cNvSpPr/>
        </xdr:nvSpPr>
        <xdr:spPr>
          <a:xfrm>
            <a:off x="9076301" y="1508483"/>
            <a:ext cx="58204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SLOS</a:t>
            </a:r>
          </a:p>
        </xdr:txBody>
      </xdr:sp>
      <xdr:sp macro="" textlink="">
        <xdr:nvSpPr>
          <xdr:cNvPr id="35" name="Rectangle: Rounded Corners 34">
            <a:hlinkClick xmlns:r="http://schemas.openxmlformats.org/officeDocument/2006/relationships" r:id="rId13"/>
            <a:extLst>
              <a:ext uri="{FF2B5EF4-FFF2-40B4-BE49-F238E27FC236}">
                <a16:creationId xmlns:a16="http://schemas.microsoft.com/office/drawing/2014/main" id="{00000000-0008-0000-0700-000023000000}"/>
              </a:ext>
            </a:extLst>
          </xdr:cNvPr>
          <xdr:cNvSpPr/>
        </xdr:nvSpPr>
        <xdr:spPr>
          <a:xfrm>
            <a:off x="9676376" y="1508483"/>
            <a:ext cx="113449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PORTFOLIOS</a:t>
            </a:r>
          </a:p>
        </xdr:txBody>
      </xdr:sp>
      <xdr:sp macro="" textlink="">
        <xdr:nvSpPr>
          <xdr:cNvPr id="36" name="Rectangle: Rounded Corners 35">
            <a:hlinkClick xmlns:r="http://schemas.openxmlformats.org/officeDocument/2006/relationships" r:id="rId14"/>
            <a:extLst>
              <a:ext uri="{FF2B5EF4-FFF2-40B4-BE49-F238E27FC236}">
                <a16:creationId xmlns:a16="http://schemas.microsoft.com/office/drawing/2014/main" id="{00000000-0008-0000-0700-000024000000}"/>
              </a:ext>
            </a:extLst>
          </xdr:cNvPr>
          <xdr:cNvSpPr/>
        </xdr:nvSpPr>
        <xdr:spPr>
          <a:xfrm>
            <a:off x="10828902"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VAM</a:t>
            </a:r>
          </a:p>
        </xdr:txBody>
      </xdr:sp>
      <xdr:sp macro="" textlink="">
        <xdr:nvSpPr>
          <xdr:cNvPr id="37" name="Rectangle: Rounded Corners 36">
            <a:hlinkClick xmlns:r="http://schemas.openxmlformats.org/officeDocument/2006/relationships" r:id="rId15"/>
            <a:extLst>
              <a:ext uri="{FF2B5EF4-FFF2-40B4-BE49-F238E27FC236}">
                <a16:creationId xmlns:a16="http://schemas.microsoft.com/office/drawing/2014/main" id="{00000000-0008-0000-0700-000025000000}"/>
              </a:ext>
            </a:extLst>
          </xdr:cNvPr>
          <xdr:cNvSpPr/>
        </xdr:nvSpPr>
        <xdr:spPr>
          <a:xfrm>
            <a:off x="11486127"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PTPT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180975</xdr:colOff>
      <xdr:row>0</xdr:row>
      <xdr:rowOff>180975</xdr:rowOff>
    </xdr:from>
    <xdr:to>
      <xdr:col>3</xdr:col>
      <xdr:colOff>159985</xdr:colOff>
      <xdr:row>0</xdr:row>
      <xdr:rowOff>1000125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80975"/>
          <a:ext cx="1645885" cy="819150"/>
        </a:xfrm>
        <a:prstGeom prst="rect">
          <a:avLst/>
        </a:prstGeom>
      </xdr:spPr>
    </xdr:pic>
    <xdr:clientData/>
  </xdr:twoCellAnchor>
  <xdr:twoCellAnchor editAs="oneCell">
    <xdr:from>
      <xdr:col>6</xdr:col>
      <xdr:colOff>590551</xdr:colOff>
      <xdr:row>0</xdr:row>
      <xdr:rowOff>209550</xdr:rowOff>
    </xdr:from>
    <xdr:to>
      <xdr:col>10</xdr:col>
      <xdr:colOff>133351</xdr:colOff>
      <xdr:row>0</xdr:row>
      <xdr:rowOff>1114809</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25026" y="209550"/>
          <a:ext cx="1981200" cy="905259"/>
        </a:xfrm>
        <a:prstGeom prst="rect">
          <a:avLst/>
        </a:prstGeom>
      </xdr:spPr>
    </xdr:pic>
    <xdr:clientData/>
  </xdr:twoCellAnchor>
  <xdr:twoCellAnchor>
    <xdr:from>
      <xdr:col>0</xdr:col>
      <xdr:colOff>38100</xdr:colOff>
      <xdr:row>1</xdr:row>
      <xdr:rowOff>95250</xdr:rowOff>
    </xdr:from>
    <xdr:to>
      <xdr:col>17</xdr:col>
      <xdr:colOff>76200</xdr:colOff>
      <xdr:row>1</xdr:row>
      <xdr:rowOff>493718</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38100" y="1257300"/>
          <a:ext cx="16430625" cy="398468"/>
          <a:chOff x="464820" y="1489433"/>
          <a:chExt cx="15680056" cy="398468"/>
        </a:xfrm>
        <a:solidFill>
          <a:srgbClr val="095592"/>
        </a:solidFill>
      </xdr:grpSpPr>
      <xdr:sp macro="" textlink="">
        <xdr:nvSpPr>
          <xdr:cNvPr id="19" name="Rectangle: Rounded Corners 18">
            <a:hlinkClick xmlns:r="http://schemas.openxmlformats.org/officeDocument/2006/relationships" r:id="rId3"/>
            <a:extLst>
              <a:ext uri="{FF2B5EF4-FFF2-40B4-BE49-F238E27FC236}">
                <a16:creationId xmlns:a16="http://schemas.microsoft.com/office/drawing/2014/main" id="{00000000-0008-0000-0900-000013000000}"/>
              </a:ext>
            </a:extLst>
          </xdr:cNvPr>
          <xdr:cNvSpPr/>
        </xdr:nvSpPr>
        <xdr:spPr>
          <a:xfrm>
            <a:off x="464820" y="1497330"/>
            <a:ext cx="1106805" cy="382905"/>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DIRECTIONS</a:t>
            </a:r>
          </a:p>
        </xdr:txBody>
      </xdr:sp>
      <xdr:sp macro="" textlink="">
        <xdr:nvSpPr>
          <xdr:cNvPr id="20" name="Rectangle: Rounded Corners 19">
            <a:hlinkClick xmlns:r="http://schemas.openxmlformats.org/officeDocument/2006/relationships" r:id="rId4"/>
            <a:extLst>
              <a:ext uri="{FF2B5EF4-FFF2-40B4-BE49-F238E27FC236}">
                <a16:creationId xmlns:a16="http://schemas.microsoft.com/office/drawing/2014/main" id="{00000000-0008-0000-0900-000014000000}"/>
              </a:ext>
            </a:extLst>
          </xdr:cNvPr>
          <xdr:cNvSpPr/>
        </xdr:nvSpPr>
        <xdr:spPr>
          <a:xfrm>
            <a:off x="1605456" y="1508714"/>
            <a:ext cx="1280620" cy="379187"/>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DISTRICT</a:t>
            </a:r>
            <a:r>
              <a:rPr lang="en-US" sz="1400" baseline="0"/>
              <a:t> INFO</a:t>
            </a:r>
            <a:endParaRPr lang="en-US" sz="1400"/>
          </a:p>
        </xdr:txBody>
      </xdr:sp>
      <xdr:sp macro="" textlink="">
        <xdr:nvSpPr>
          <xdr:cNvPr id="21" name="Rectangle: Rounded Corners 20">
            <a:hlinkClick xmlns:r="http://schemas.openxmlformats.org/officeDocument/2006/relationships" r:id="rId5"/>
            <a:extLst>
              <a:ext uri="{FF2B5EF4-FFF2-40B4-BE49-F238E27FC236}">
                <a16:creationId xmlns:a16="http://schemas.microsoft.com/office/drawing/2014/main" id="{00000000-0008-0000-0900-000015000000}"/>
              </a:ext>
            </a:extLst>
          </xdr:cNvPr>
          <xdr:cNvSpPr/>
        </xdr:nvSpPr>
        <xdr:spPr>
          <a:xfrm>
            <a:off x="2908680" y="1512431"/>
            <a:ext cx="1110870" cy="373611"/>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WEIGHTING</a:t>
            </a:r>
          </a:p>
        </xdr:txBody>
      </xdr:sp>
      <xdr:sp macro="" textlink="">
        <xdr:nvSpPr>
          <xdr:cNvPr id="22" name="Rectangle: Rounded Corners 21">
            <a:hlinkClick xmlns:r="http://schemas.openxmlformats.org/officeDocument/2006/relationships" r:id="rId6"/>
            <a:extLst>
              <a:ext uri="{FF2B5EF4-FFF2-40B4-BE49-F238E27FC236}">
                <a16:creationId xmlns:a16="http://schemas.microsoft.com/office/drawing/2014/main" id="{00000000-0008-0000-0900-000016000000}"/>
              </a:ext>
            </a:extLst>
          </xdr:cNvPr>
          <xdr:cNvSpPr/>
        </xdr:nvSpPr>
        <xdr:spPr>
          <a:xfrm>
            <a:off x="7418951" y="1508483"/>
            <a:ext cx="162980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TEACHER</a:t>
            </a:r>
            <a:r>
              <a:rPr lang="en-US" sz="1100" baseline="0"/>
              <a:t> OBSERVATION</a:t>
            </a:r>
            <a:endParaRPr lang="en-US" sz="1100"/>
          </a:p>
        </xdr:txBody>
      </xdr:sp>
      <xdr:sp macro="" textlink="">
        <xdr:nvSpPr>
          <xdr:cNvPr id="23" name="Rectangle: Rounded Corners 22">
            <a:hlinkClick xmlns:r="http://schemas.openxmlformats.org/officeDocument/2006/relationships" r:id="rId7"/>
            <a:extLst>
              <a:ext uri="{FF2B5EF4-FFF2-40B4-BE49-F238E27FC236}">
                <a16:creationId xmlns:a16="http://schemas.microsoft.com/office/drawing/2014/main" id="{00000000-0008-0000-0900-000017000000}"/>
              </a:ext>
            </a:extLst>
          </xdr:cNvPr>
          <xdr:cNvSpPr/>
        </xdr:nvSpPr>
        <xdr:spPr>
          <a:xfrm>
            <a:off x="12143049" y="1498958"/>
            <a:ext cx="158247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Stakeholder</a:t>
            </a:r>
            <a:r>
              <a:rPr lang="en-US" sz="1100" baseline="0"/>
              <a:t> Engagement</a:t>
            </a:r>
            <a:endParaRPr lang="en-US" sz="1100"/>
          </a:p>
        </xdr:txBody>
      </xdr:sp>
      <xdr:sp macro="" textlink="">
        <xdr:nvSpPr>
          <xdr:cNvPr id="24" name="Rectangle: Rounded Corners 23">
            <a:hlinkClick xmlns:r="http://schemas.openxmlformats.org/officeDocument/2006/relationships" r:id="rId8"/>
            <a:extLst>
              <a:ext uri="{FF2B5EF4-FFF2-40B4-BE49-F238E27FC236}">
                <a16:creationId xmlns:a16="http://schemas.microsoft.com/office/drawing/2014/main" id="{00000000-0008-0000-0900-000018000000}"/>
              </a:ext>
            </a:extLst>
          </xdr:cNvPr>
          <xdr:cNvSpPr/>
        </xdr:nvSpPr>
        <xdr:spPr>
          <a:xfrm>
            <a:off x="13762814" y="1495240"/>
            <a:ext cx="1029511"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SPENDING</a:t>
            </a:r>
          </a:p>
        </xdr:txBody>
      </xdr:sp>
      <xdr:sp macro="" textlink="">
        <xdr:nvSpPr>
          <xdr:cNvPr id="25" name="Rectangle: Rounded Corners 24">
            <a:hlinkClick xmlns:r="http://schemas.openxmlformats.org/officeDocument/2006/relationships" r:id="rId9"/>
            <a:extLst>
              <a:ext uri="{FF2B5EF4-FFF2-40B4-BE49-F238E27FC236}">
                <a16:creationId xmlns:a16="http://schemas.microsoft.com/office/drawing/2014/main" id="{00000000-0008-0000-0900-000019000000}"/>
              </a:ext>
            </a:extLst>
          </xdr:cNvPr>
          <xdr:cNvSpPr/>
        </xdr:nvSpPr>
        <xdr:spPr>
          <a:xfrm>
            <a:off x="14830130" y="1489433"/>
            <a:ext cx="131474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DISTRICT SUPPORT</a:t>
            </a:r>
          </a:p>
        </xdr:txBody>
      </xdr:sp>
      <xdr:sp macro="" textlink="">
        <xdr:nvSpPr>
          <xdr:cNvPr id="26" name="Rectangle: Rounded Corners 25">
            <a:hlinkClick xmlns:r="http://schemas.openxmlformats.org/officeDocument/2006/relationships" r:id="rId10"/>
            <a:extLst>
              <a:ext uri="{FF2B5EF4-FFF2-40B4-BE49-F238E27FC236}">
                <a16:creationId xmlns:a16="http://schemas.microsoft.com/office/drawing/2014/main" id="{00000000-0008-0000-0900-00001A000000}"/>
              </a:ext>
            </a:extLst>
          </xdr:cNvPr>
          <xdr:cNvSpPr/>
        </xdr:nvSpPr>
        <xdr:spPr>
          <a:xfrm>
            <a:off x="4038600" y="1514475"/>
            <a:ext cx="1628775" cy="366176"/>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TEACHERS</a:t>
            </a:r>
            <a:endParaRPr lang="en-US" sz="1400"/>
          </a:p>
        </xdr:txBody>
      </xdr:sp>
      <xdr:sp macro="" textlink="">
        <xdr:nvSpPr>
          <xdr:cNvPr id="27" name="Rectangle: Rounded Corners 26">
            <a:hlinkClick xmlns:r="http://schemas.openxmlformats.org/officeDocument/2006/relationships" r:id="rId11"/>
            <a:extLst>
              <a:ext uri="{FF2B5EF4-FFF2-40B4-BE49-F238E27FC236}">
                <a16:creationId xmlns:a16="http://schemas.microsoft.com/office/drawing/2014/main" id="{00000000-0008-0000-0900-00001B000000}"/>
              </a:ext>
            </a:extLst>
          </xdr:cNvPr>
          <xdr:cNvSpPr/>
        </xdr:nvSpPr>
        <xdr:spPr>
          <a:xfrm>
            <a:off x="5695950" y="1514475"/>
            <a:ext cx="1695450" cy="366176"/>
          </a:xfrm>
          <a:prstGeom prst="roundRect">
            <a:avLst/>
          </a:prstGeom>
          <a:solidFill>
            <a:srgbClr val="87C748"/>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CAMPUSES</a:t>
            </a:r>
            <a:endParaRPr lang="en-US" sz="1400"/>
          </a:p>
        </xdr:txBody>
      </xdr:sp>
      <xdr:sp macro="" textlink="">
        <xdr:nvSpPr>
          <xdr:cNvPr id="28" name="Rectangle: Rounded Corners 27">
            <a:hlinkClick xmlns:r="http://schemas.openxmlformats.org/officeDocument/2006/relationships" r:id="rId12"/>
            <a:extLst>
              <a:ext uri="{FF2B5EF4-FFF2-40B4-BE49-F238E27FC236}">
                <a16:creationId xmlns:a16="http://schemas.microsoft.com/office/drawing/2014/main" id="{00000000-0008-0000-0900-00001C000000}"/>
              </a:ext>
            </a:extLst>
          </xdr:cNvPr>
          <xdr:cNvSpPr/>
        </xdr:nvSpPr>
        <xdr:spPr>
          <a:xfrm>
            <a:off x="9076301" y="1508483"/>
            <a:ext cx="58204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SLOS</a:t>
            </a:r>
          </a:p>
        </xdr:txBody>
      </xdr:sp>
      <xdr:sp macro="" textlink="">
        <xdr:nvSpPr>
          <xdr:cNvPr id="29" name="Rectangle: Rounded Corners 28">
            <a:hlinkClick xmlns:r="http://schemas.openxmlformats.org/officeDocument/2006/relationships" r:id="rId13"/>
            <a:extLst>
              <a:ext uri="{FF2B5EF4-FFF2-40B4-BE49-F238E27FC236}">
                <a16:creationId xmlns:a16="http://schemas.microsoft.com/office/drawing/2014/main" id="{00000000-0008-0000-0900-00001D000000}"/>
              </a:ext>
            </a:extLst>
          </xdr:cNvPr>
          <xdr:cNvSpPr/>
        </xdr:nvSpPr>
        <xdr:spPr>
          <a:xfrm>
            <a:off x="9676376" y="1508483"/>
            <a:ext cx="113449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PORTFOLIOS</a:t>
            </a:r>
          </a:p>
        </xdr:txBody>
      </xdr:sp>
      <xdr:sp macro="" textlink="">
        <xdr:nvSpPr>
          <xdr:cNvPr id="30" name="Rectangle: Rounded Corners 29">
            <a:hlinkClick xmlns:r="http://schemas.openxmlformats.org/officeDocument/2006/relationships" r:id="rId14"/>
            <a:extLst>
              <a:ext uri="{FF2B5EF4-FFF2-40B4-BE49-F238E27FC236}">
                <a16:creationId xmlns:a16="http://schemas.microsoft.com/office/drawing/2014/main" id="{00000000-0008-0000-0900-00001E000000}"/>
              </a:ext>
            </a:extLst>
          </xdr:cNvPr>
          <xdr:cNvSpPr/>
        </xdr:nvSpPr>
        <xdr:spPr>
          <a:xfrm>
            <a:off x="10828902"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VAM</a:t>
            </a:r>
          </a:p>
        </xdr:txBody>
      </xdr:sp>
      <xdr:sp macro="" textlink="">
        <xdr:nvSpPr>
          <xdr:cNvPr id="31" name="Rectangle: Rounded Corners 30">
            <a:hlinkClick xmlns:r="http://schemas.openxmlformats.org/officeDocument/2006/relationships" r:id="rId15"/>
            <a:extLst>
              <a:ext uri="{FF2B5EF4-FFF2-40B4-BE49-F238E27FC236}">
                <a16:creationId xmlns:a16="http://schemas.microsoft.com/office/drawing/2014/main" id="{00000000-0008-0000-0900-00001F000000}"/>
              </a:ext>
            </a:extLst>
          </xdr:cNvPr>
          <xdr:cNvSpPr/>
        </xdr:nvSpPr>
        <xdr:spPr>
          <a:xfrm>
            <a:off x="11486127"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PTPT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502920</xdr:colOff>
      <xdr:row>0</xdr:row>
      <xdr:rowOff>154305</xdr:rowOff>
    </xdr:from>
    <xdr:to>
      <xdr:col>4</xdr:col>
      <xdr:colOff>3126105</xdr:colOff>
      <xdr:row>0</xdr:row>
      <xdr:rowOff>1352903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8845" y="154305"/>
          <a:ext cx="2623185" cy="11852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133350</xdr:colOff>
          <xdr:row>47</xdr:row>
          <xdr:rowOff>95250</xdr:rowOff>
        </xdr:from>
        <xdr:to>
          <xdr:col>3</xdr:col>
          <xdr:colOff>2076450</xdr:colOff>
          <xdr:row>47</xdr:row>
          <xdr:rowOff>285750</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0B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subject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47</xdr:row>
          <xdr:rowOff>323850</xdr:rowOff>
        </xdr:from>
        <xdr:to>
          <xdr:col>3</xdr:col>
          <xdr:colOff>2076450</xdr:colOff>
          <xdr:row>47</xdr:row>
          <xdr:rowOff>495300</xdr:rowOff>
        </xdr:to>
        <xdr:sp macro="" textlink="">
          <xdr:nvSpPr>
            <xdr:cNvPr id="58389" name="Check Box 21" hidden="1">
              <a:extLst>
                <a:ext uri="{63B3BB69-23CF-44E3-9099-C40C66FF867C}">
                  <a14:compatExt spid="_x0000_s58389"/>
                </a:ext>
                <a:ext uri="{FF2B5EF4-FFF2-40B4-BE49-F238E27FC236}">
                  <a16:creationId xmlns:a16="http://schemas.microsoft.com/office/drawing/2014/main" id="{00000000-0008-0000-0B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grade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47</xdr:row>
          <xdr:rowOff>533400</xdr:rowOff>
        </xdr:from>
        <xdr:to>
          <xdr:col>3</xdr:col>
          <xdr:colOff>2076450</xdr:colOff>
          <xdr:row>47</xdr:row>
          <xdr:rowOff>714375</xdr:rowOff>
        </xdr:to>
        <xdr:sp macro="" textlink="">
          <xdr:nvSpPr>
            <xdr:cNvPr id="58390" name="Check Box 22" hidden="1">
              <a:extLst>
                <a:ext uri="{63B3BB69-23CF-44E3-9099-C40C66FF867C}">
                  <a14:compatExt spid="_x0000_s58390"/>
                </a:ext>
                <a:ext uri="{FF2B5EF4-FFF2-40B4-BE49-F238E27FC236}">
                  <a16:creationId xmlns:a16="http://schemas.microsoft.com/office/drawing/2014/main" id="{00000000-0008-0000-0B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appraiser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47</xdr:row>
          <xdr:rowOff>762000</xdr:rowOff>
        </xdr:from>
        <xdr:to>
          <xdr:col>3</xdr:col>
          <xdr:colOff>2076450</xdr:colOff>
          <xdr:row>47</xdr:row>
          <xdr:rowOff>942975</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B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campus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47</xdr:row>
          <xdr:rowOff>981075</xdr:rowOff>
        </xdr:from>
        <xdr:to>
          <xdr:col>3</xdr:col>
          <xdr:colOff>2057400</xdr:colOff>
          <xdr:row>47</xdr:row>
          <xdr:rowOff>1162050</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B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department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2057400</xdr:colOff>
          <xdr:row>46</xdr:row>
          <xdr:rowOff>342900</xdr:rowOff>
        </xdr:from>
        <xdr:to>
          <xdr:col>3</xdr:col>
          <xdr:colOff>3990975</xdr:colOff>
          <xdr:row>47</xdr:row>
          <xdr:rowOff>19050</xdr:rowOff>
        </xdr:to>
        <xdr:sp macro="" textlink="">
          <xdr:nvSpPr>
            <xdr:cNvPr id="58393" name="Check Box 25" hidden="1">
              <a:extLst>
                <a:ext uri="{63B3BB69-23CF-44E3-9099-C40C66FF867C}">
                  <a14:compatExt spid="_x0000_s58393"/>
                </a:ext>
                <a:ext uri="{FF2B5EF4-FFF2-40B4-BE49-F238E27FC236}">
                  <a16:creationId xmlns:a16="http://schemas.microsoft.com/office/drawing/2014/main" id="{00000000-0008-0000-0B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teacher demographics (years of experience, age, gender, race,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47</xdr:row>
          <xdr:rowOff>1200150</xdr:rowOff>
        </xdr:from>
        <xdr:to>
          <xdr:col>3</xdr:col>
          <xdr:colOff>3028950</xdr:colOff>
          <xdr:row>47</xdr:row>
          <xdr:rowOff>1390650</xdr:rowOff>
        </xdr:to>
        <xdr:sp macro="" textlink="">
          <xdr:nvSpPr>
            <xdr:cNvPr id="58395" name="Check Box 27" hidden="1">
              <a:extLst>
                <a:ext uri="{63B3BB69-23CF-44E3-9099-C40C66FF867C}">
                  <a14:compatExt spid="_x0000_s58395"/>
                </a:ext>
                <a:ext uri="{FF2B5EF4-FFF2-40B4-BE49-F238E27FC236}">
                  <a16:creationId xmlns:a16="http://schemas.microsoft.com/office/drawing/2014/main" id="{00000000-0008-0000-0B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level category of classes taught, e.g. pre-AP/AP classes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2057400</xdr:colOff>
          <xdr:row>47</xdr:row>
          <xdr:rowOff>790575</xdr:rowOff>
        </xdr:from>
        <xdr:to>
          <xdr:col>3</xdr:col>
          <xdr:colOff>3990975</xdr:colOff>
          <xdr:row>47</xdr:row>
          <xdr:rowOff>971550</xdr:rowOff>
        </xdr:to>
        <xdr:sp macro="" textlink="">
          <xdr:nvSpPr>
            <xdr:cNvPr id="58396" name="Check Box 28" hidden="1">
              <a:extLst>
                <a:ext uri="{63B3BB69-23CF-44E3-9099-C40C66FF867C}">
                  <a14:compatExt spid="_x0000_s58396"/>
                </a:ext>
                <a:ext uri="{FF2B5EF4-FFF2-40B4-BE49-F238E27FC236}">
                  <a16:creationId xmlns:a16="http://schemas.microsoft.com/office/drawing/2014/main" id="{00000000-0008-0000-0B00-00001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describe)</a:t>
              </a:r>
            </a:p>
          </xdr:txBody>
        </xdr:sp>
        <xdr:clientData/>
      </xdr:twoCellAnchor>
    </mc:Choice>
    <mc:Fallback/>
  </mc:AlternateContent>
  <xdr:twoCellAnchor>
    <xdr:from>
      <xdr:col>4</xdr:col>
      <xdr:colOff>800100</xdr:colOff>
      <xdr:row>2</xdr:row>
      <xdr:rowOff>190501</xdr:rowOff>
    </xdr:from>
    <xdr:to>
      <xdr:col>7</xdr:col>
      <xdr:colOff>323850</xdr:colOff>
      <xdr:row>5</xdr:row>
      <xdr:rowOff>19051</xdr:rowOff>
    </xdr:to>
    <xdr:graphicFrame macro="">
      <xdr:nvGraphicFramePr>
        <xdr:cNvPr id="23" name="Chart 22">
          <a:extLst>
            <a:ext uri="{FF2B5EF4-FFF2-40B4-BE49-F238E27FC236}">
              <a16:creationId xmlns:a16="http://schemas.microsoft.com/office/drawing/2014/main" id="{00000000-0008-0000-0B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228600</xdr:colOff>
      <xdr:row>0</xdr:row>
      <xdr:rowOff>314325</xdr:rowOff>
    </xdr:from>
    <xdr:to>
      <xdr:col>2</xdr:col>
      <xdr:colOff>2303145</xdr:colOff>
      <xdr:row>0</xdr:row>
      <xdr:rowOff>1352550</xdr:rowOff>
    </xdr:to>
    <xdr:pic>
      <xdr:nvPicPr>
        <xdr:cNvPr id="45" name="Picture 44">
          <a:extLst>
            <a:ext uri="{FF2B5EF4-FFF2-40B4-BE49-F238E27FC236}">
              <a16:creationId xmlns:a16="http://schemas.microsoft.com/office/drawing/2014/main" id="{00000000-0008-0000-0B00-00002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52550" y="314325"/>
          <a:ext cx="2084070" cy="1028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2057400</xdr:colOff>
          <xdr:row>47</xdr:row>
          <xdr:rowOff>323850</xdr:rowOff>
        </xdr:from>
        <xdr:to>
          <xdr:col>3</xdr:col>
          <xdr:colOff>3990975</xdr:colOff>
          <xdr:row>47</xdr:row>
          <xdr:rowOff>819150</xdr:rowOff>
        </xdr:to>
        <xdr:sp macro="" textlink="">
          <xdr:nvSpPr>
            <xdr:cNvPr id="58398" name="Check Box 30" hidden="1">
              <a:extLst>
                <a:ext uri="{63B3BB69-23CF-44E3-9099-C40C66FF867C}">
                  <a14:compatExt spid="_x0000_s58398"/>
                </a:ext>
                <a:ext uri="{FF2B5EF4-FFF2-40B4-BE49-F238E27FC236}">
                  <a16:creationId xmlns:a16="http://schemas.microsoft.com/office/drawing/2014/main" id="{00000000-0008-0000-0B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dimensions of teacher appraisal rubric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47</xdr:row>
          <xdr:rowOff>66675</xdr:rowOff>
        </xdr:from>
        <xdr:to>
          <xdr:col>3</xdr:col>
          <xdr:colOff>1390650</xdr:colOff>
          <xdr:row>47</xdr:row>
          <xdr:rowOff>180975</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B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subject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47</xdr:row>
          <xdr:rowOff>295275</xdr:rowOff>
        </xdr:from>
        <xdr:to>
          <xdr:col>3</xdr:col>
          <xdr:colOff>1390650</xdr:colOff>
          <xdr:row>47</xdr:row>
          <xdr:rowOff>419100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B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grade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47</xdr:row>
          <xdr:rowOff>552450</xdr:rowOff>
        </xdr:from>
        <xdr:to>
          <xdr:col>3</xdr:col>
          <xdr:colOff>1390650</xdr:colOff>
          <xdr:row>47</xdr:row>
          <xdr:rowOff>676275</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B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appraiser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47</xdr:row>
          <xdr:rowOff>838200</xdr:rowOff>
        </xdr:from>
        <xdr:to>
          <xdr:col>3</xdr:col>
          <xdr:colOff>1390650</xdr:colOff>
          <xdr:row>47</xdr:row>
          <xdr:rowOff>971550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B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campus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47</xdr:row>
          <xdr:rowOff>1133475</xdr:rowOff>
        </xdr:from>
        <xdr:to>
          <xdr:col>3</xdr:col>
          <xdr:colOff>1390650</xdr:colOff>
          <xdr:row>47</xdr:row>
          <xdr:rowOff>1247775</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B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department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2505075</xdr:colOff>
          <xdr:row>47</xdr:row>
          <xdr:rowOff>485775</xdr:rowOff>
        </xdr:from>
        <xdr:to>
          <xdr:col>3</xdr:col>
          <xdr:colOff>3790950</xdr:colOff>
          <xdr:row>47</xdr:row>
          <xdr:rowOff>952500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B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teacher demographics (years of experience, age, gender, race,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47</xdr:row>
          <xdr:rowOff>1371600</xdr:rowOff>
        </xdr:from>
        <xdr:to>
          <xdr:col>3</xdr:col>
          <xdr:colOff>1628775</xdr:colOff>
          <xdr:row>47</xdr:row>
          <xdr:rowOff>1743075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B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level category of classes taught, e.g. pre-AP/AP classes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2514600</xdr:colOff>
          <xdr:row>47</xdr:row>
          <xdr:rowOff>1085850</xdr:rowOff>
        </xdr:from>
        <xdr:to>
          <xdr:col>3</xdr:col>
          <xdr:colOff>3800475</xdr:colOff>
          <xdr:row>47</xdr:row>
          <xdr:rowOff>1209675</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B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2495550</xdr:colOff>
          <xdr:row>47</xdr:row>
          <xdr:rowOff>104775</xdr:rowOff>
        </xdr:from>
        <xdr:to>
          <xdr:col>3</xdr:col>
          <xdr:colOff>3790950</xdr:colOff>
          <xdr:row>47</xdr:row>
          <xdr:rowOff>438150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B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dimensions of teacher appraisal rubric</a:t>
              </a:r>
            </a:p>
          </xdr:txBody>
        </xdr:sp>
        <xdr:clientData/>
      </xdr:twoCellAnchor>
    </mc:Choice>
    <mc:Fallback/>
  </mc:AlternateContent>
  <xdr:twoCellAnchor>
    <xdr:from>
      <xdr:col>0</xdr:col>
      <xdr:colOff>321469</xdr:colOff>
      <xdr:row>0</xdr:row>
      <xdr:rowOff>1440657</xdr:rowOff>
    </xdr:from>
    <xdr:to>
      <xdr:col>7</xdr:col>
      <xdr:colOff>759619</xdr:colOff>
      <xdr:row>1</xdr:row>
      <xdr:rowOff>374656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321469" y="1440657"/>
          <a:ext cx="17097375" cy="400849"/>
          <a:chOff x="464820" y="1489433"/>
          <a:chExt cx="15680056" cy="398468"/>
        </a:xfrm>
        <a:solidFill>
          <a:srgbClr val="095592"/>
        </a:solidFill>
      </xdr:grpSpPr>
      <xdr:sp macro="" textlink="">
        <xdr:nvSpPr>
          <xdr:cNvPr id="4" name="Rectangle: Rounded Corners 3">
            <a:hlinkClick xmlns:r="http://schemas.openxmlformats.org/officeDocument/2006/relationships" r:id="rId4"/>
            <a:extLst>
              <a:ext uri="{FF2B5EF4-FFF2-40B4-BE49-F238E27FC236}">
                <a16:creationId xmlns:a16="http://schemas.microsoft.com/office/drawing/2014/main" id="{00000000-0008-0000-0B00-000004000000}"/>
              </a:ext>
            </a:extLst>
          </xdr:cNvPr>
          <xdr:cNvSpPr/>
        </xdr:nvSpPr>
        <xdr:spPr>
          <a:xfrm>
            <a:off x="464820" y="1497330"/>
            <a:ext cx="1106805" cy="382905"/>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DIRECTIONS</a:t>
            </a:r>
          </a:p>
        </xdr:txBody>
      </xdr:sp>
      <xdr:sp macro="" textlink="">
        <xdr:nvSpPr>
          <xdr:cNvPr id="5" name="Rectangle: Rounded Corners 4">
            <a:hlinkClick xmlns:r="http://schemas.openxmlformats.org/officeDocument/2006/relationships" r:id="rId5"/>
            <a:extLst>
              <a:ext uri="{FF2B5EF4-FFF2-40B4-BE49-F238E27FC236}">
                <a16:creationId xmlns:a16="http://schemas.microsoft.com/office/drawing/2014/main" id="{00000000-0008-0000-0B00-000005000000}"/>
              </a:ext>
            </a:extLst>
          </xdr:cNvPr>
          <xdr:cNvSpPr/>
        </xdr:nvSpPr>
        <xdr:spPr>
          <a:xfrm>
            <a:off x="1605456" y="1508714"/>
            <a:ext cx="1280620" cy="379187"/>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DISTRICT</a:t>
            </a:r>
            <a:r>
              <a:rPr lang="en-US" sz="1400" baseline="0"/>
              <a:t> INFO</a:t>
            </a:r>
            <a:endParaRPr lang="en-US" sz="1400"/>
          </a:p>
        </xdr:txBody>
      </xdr:sp>
      <xdr:sp macro="" textlink="">
        <xdr:nvSpPr>
          <xdr:cNvPr id="6" name="Rectangle: Rounded Corners 5">
            <a:hlinkClick xmlns:r="http://schemas.openxmlformats.org/officeDocument/2006/relationships" r:id="rId6"/>
            <a:extLst>
              <a:ext uri="{FF2B5EF4-FFF2-40B4-BE49-F238E27FC236}">
                <a16:creationId xmlns:a16="http://schemas.microsoft.com/office/drawing/2014/main" id="{00000000-0008-0000-0B00-000006000000}"/>
              </a:ext>
            </a:extLst>
          </xdr:cNvPr>
          <xdr:cNvSpPr/>
        </xdr:nvSpPr>
        <xdr:spPr>
          <a:xfrm>
            <a:off x="2908680" y="1512431"/>
            <a:ext cx="1110870" cy="373611"/>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WEIGHTING</a:t>
            </a:r>
          </a:p>
        </xdr:txBody>
      </xdr:sp>
      <xdr:sp macro="" textlink="">
        <xdr:nvSpPr>
          <xdr:cNvPr id="7" name="Rectangle: Rounded Corners 6">
            <a:hlinkClick xmlns:r="http://schemas.openxmlformats.org/officeDocument/2006/relationships" r:id="rId7"/>
            <a:extLst>
              <a:ext uri="{FF2B5EF4-FFF2-40B4-BE49-F238E27FC236}">
                <a16:creationId xmlns:a16="http://schemas.microsoft.com/office/drawing/2014/main" id="{00000000-0008-0000-0B00-000007000000}"/>
              </a:ext>
            </a:extLst>
          </xdr:cNvPr>
          <xdr:cNvSpPr/>
        </xdr:nvSpPr>
        <xdr:spPr>
          <a:xfrm>
            <a:off x="7418951" y="1508483"/>
            <a:ext cx="1629800" cy="366176"/>
          </a:xfrm>
          <a:prstGeom prst="roundRect">
            <a:avLst/>
          </a:prstGeom>
          <a:solidFill>
            <a:srgbClr val="87C748"/>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TEACHER</a:t>
            </a:r>
            <a:r>
              <a:rPr lang="en-US" sz="1100" baseline="0"/>
              <a:t> OBSERVATION</a:t>
            </a:r>
            <a:endParaRPr lang="en-US" sz="1100"/>
          </a:p>
        </xdr:txBody>
      </xdr:sp>
      <xdr:sp macro="" textlink="">
        <xdr:nvSpPr>
          <xdr:cNvPr id="8" name="Rectangle: Rounded Corners 7">
            <a:hlinkClick xmlns:r="http://schemas.openxmlformats.org/officeDocument/2006/relationships" r:id="rId8"/>
            <a:extLst>
              <a:ext uri="{FF2B5EF4-FFF2-40B4-BE49-F238E27FC236}">
                <a16:creationId xmlns:a16="http://schemas.microsoft.com/office/drawing/2014/main" id="{00000000-0008-0000-0B00-000008000000}"/>
              </a:ext>
            </a:extLst>
          </xdr:cNvPr>
          <xdr:cNvSpPr/>
        </xdr:nvSpPr>
        <xdr:spPr>
          <a:xfrm>
            <a:off x="12143049" y="1498958"/>
            <a:ext cx="158247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Stakeholder</a:t>
            </a:r>
            <a:r>
              <a:rPr lang="en-US" sz="1100" baseline="0"/>
              <a:t> Engagement</a:t>
            </a:r>
            <a:endParaRPr lang="en-US" sz="1100"/>
          </a:p>
        </xdr:txBody>
      </xdr:sp>
      <xdr:sp macro="" textlink="">
        <xdr:nvSpPr>
          <xdr:cNvPr id="9" name="Rectangle: Rounded Corners 8">
            <a:hlinkClick xmlns:r="http://schemas.openxmlformats.org/officeDocument/2006/relationships" r:id="rId9"/>
            <a:extLst>
              <a:ext uri="{FF2B5EF4-FFF2-40B4-BE49-F238E27FC236}">
                <a16:creationId xmlns:a16="http://schemas.microsoft.com/office/drawing/2014/main" id="{00000000-0008-0000-0B00-000009000000}"/>
              </a:ext>
            </a:extLst>
          </xdr:cNvPr>
          <xdr:cNvSpPr/>
        </xdr:nvSpPr>
        <xdr:spPr>
          <a:xfrm>
            <a:off x="13762814" y="1495240"/>
            <a:ext cx="1029511"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SPENDING</a:t>
            </a:r>
          </a:p>
        </xdr:txBody>
      </xdr:sp>
      <xdr:sp macro="" textlink="">
        <xdr:nvSpPr>
          <xdr:cNvPr id="10" name="Rectangle: Rounded Corners 9">
            <a:hlinkClick xmlns:r="http://schemas.openxmlformats.org/officeDocument/2006/relationships" r:id="rId10"/>
            <a:extLst>
              <a:ext uri="{FF2B5EF4-FFF2-40B4-BE49-F238E27FC236}">
                <a16:creationId xmlns:a16="http://schemas.microsoft.com/office/drawing/2014/main" id="{00000000-0008-0000-0B00-00000A000000}"/>
              </a:ext>
            </a:extLst>
          </xdr:cNvPr>
          <xdr:cNvSpPr/>
        </xdr:nvSpPr>
        <xdr:spPr>
          <a:xfrm>
            <a:off x="14830130" y="1489433"/>
            <a:ext cx="131474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DISTRICT SUPPORT</a:t>
            </a:r>
          </a:p>
        </xdr:txBody>
      </xdr:sp>
      <xdr:sp macro="" textlink="">
        <xdr:nvSpPr>
          <xdr:cNvPr id="11" name="Rectangle: Rounded Corners 10">
            <a:hlinkClick xmlns:r="http://schemas.openxmlformats.org/officeDocument/2006/relationships" r:id="rId11"/>
            <a:extLst>
              <a:ext uri="{FF2B5EF4-FFF2-40B4-BE49-F238E27FC236}">
                <a16:creationId xmlns:a16="http://schemas.microsoft.com/office/drawing/2014/main" id="{00000000-0008-0000-0B00-00000B000000}"/>
              </a:ext>
            </a:extLst>
          </xdr:cNvPr>
          <xdr:cNvSpPr/>
        </xdr:nvSpPr>
        <xdr:spPr>
          <a:xfrm>
            <a:off x="4038600" y="1514475"/>
            <a:ext cx="1628775" cy="366176"/>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TEACHERS</a:t>
            </a:r>
            <a:endParaRPr lang="en-US" sz="1400"/>
          </a:p>
        </xdr:txBody>
      </xdr:sp>
      <xdr:sp macro="" textlink="">
        <xdr:nvSpPr>
          <xdr:cNvPr id="12" name="Rectangle: Rounded Corners 11">
            <a:hlinkClick xmlns:r="http://schemas.openxmlformats.org/officeDocument/2006/relationships" r:id="rId12"/>
            <a:extLst>
              <a:ext uri="{FF2B5EF4-FFF2-40B4-BE49-F238E27FC236}">
                <a16:creationId xmlns:a16="http://schemas.microsoft.com/office/drawing/2014/main" id="{00000000-0008-0000-0B00-00000C000000}"/>
              </a:ext>
            </a:extLst>
          </xdr:cNvPr>
          <xdr:cNvSpPr/>
        </xdr:nvSpPr>
        <xdr:spPr>
          <a:xfrm>
            <a:off x="5695950" y="1514475"/>
            <a:ext cx="1695450" cy="366176"/>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CAMPUSES</a:t>
            </a:r>
            <a:endParaRPr lang="en-US" sz="1400"/>
          </a:p>
        </xdr:txBody>
      </xdr:sp>
      <xdr:sp macro="" textlink="">
        <xdr:nvSpPr>
          <xdr:cNvPr id="13" name="Rectangle: Rounded Corners 12">
            <a:hlinkClick xmlns:r="http://schemas.openxmlformats.org/officeDocument/2006/relationships" r:id="rId13"/>
            <a:extLst>
              <a:ext uri="{FF2B5EF4-FFF2-40B4-BE49-F238E27FC236}">
                <a16:creationId xmlns:a16="http://schemas.microsoft.com/office/drawing/2014/main" id="{00000000-0008-0000-0B00-00000D000000}"/>
              </a:ext>
            </a:extLst>
          </xdr:cNvPr>
          <xdr:cNvSpPr/>
        </xdr:nvSpPr>
        <xdr:spPr>
          <a:xfrm>
            <a:off x="9076301" y="1508483"/>
            <a:ext cx="58204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SLOS</a:t>
            </a:r>
          </a:p>
        </xdr:txBody>
      </xdr:sp>
      <xdr:sp macro="" textlink="">
        <xdr:nvSpPr>
          <xdr:cNvPr id="14" name="Rectangle: Rounded Corners 13">
            <a:hlinkClick xmlns:r="http://schemas.openxmlformats.org/officeDocument/2006/relationships" r:id="rId14"/>
            <a:extLst>
              <a:ext uri="{FF2B5EF4-FFF2-40B4-BE49-F238E27FC236}">
                <a16:creationId xmlns:a16="http://schemas.microsoft.com/office/drawing/2014/main" id="{00000000-0008-0000-0B00-00000E000000}"/>
              </a:ext>
            </a:extLst>
          </xdr:cNvPr>
          <xdr:cNvSpPr/>
        </xdr:nvSpPr>
        <xdr:spPr>
          <a:xfrm>
            <a:off x="9676376" y="1508483"/>
            <a:ext cx="113449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PORTFOLIOS</a:t>
            </a:r>
          </a:p>
        </xdr:txBody>
      </xdr:sp>
      <xdr:sp macro="" textlink="">
        <xdr:nvSpPr>
          <xdr:cNvPr id="15" name="Rectangle: Rounded Corners 14">
            <a:hlinkClick xmlns:r="http://schemas.openxmlformats.org/officeDocument/2006/relationships" r:id="rId15"/>
            <a:extLst>
              <a:ext uri="{FF2B5EF4-FFF2-40B4-BE49-F238E27FC236}">
                <a16:creationId xmlns:a16="http://schemas.microsoft.com/office/drawing/2014/main" id="{00000000-0008-0000-0B00-00000F000000}"/>
              </a:ext>
            </a:extLst>
          </xdr:cNvPr>
          <xdr:cNvSpPr/>
        </xdr:nvSpPr>
        <xdr:spPr>
          <a:xfrm>
            <a:off x="10828902"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VAM</a:t>
            </a:r>
          </a:p>
        </xdr:txBody>
      </xdr:sp>
      <xdr:sp macro="" textlink="">
        <xdr:nvSpPr>
          <xdr:cNvPr id="16" name="Rectangle: Rounded Corners 15">
            <a:hlinkClick xmlns:r="http://schemas.openxmlformats.org/officeDocument/2006/relationships" r:id="rId16"/>
            <a:extLst>
              <a:ext uri="{FF2B5EF4-FFF2-40B4-BE49-F238E27FC236}">
                <a16:creationId xmlns:a16="http://schemas.microsoft.com/office/drawing/2014/main" id="{00000000-0008-0000-0B00-000010000000}"/>
              </a:ext>
            </a:extLst>
          </xdr:cNvPr>
          <xdr:cNvSpPr/>
        </xdr:nvSpPr>
        <xdr:spPr>
          <a:xfrm>
            <a:off x="11486127"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PTPT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674370</xdr:colOff>
      <xdr:row>0</xdr:row>
      <xdr:rowOff>283845</xdr:rowOff>
    </xdr:from>
    <xdr:to>
      <xdr:col>2</xdr:col>
      <xdr:colOff>1788795</xdr:colOff>
      <xdr:row>0</xdr:row>
      <xdr:rowOff>1312545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0170" y="283845"/>
          <a:ext cx="2066925" cy="1028700"/>
        </a:xfrm>
        <a:prstGeom prst="rect">
          <a:avLst/>
        </a:prstGeom>
      </xdr:spPr>
    </xdr:pic>
    <xdr:clientData/>
  </xdr:twoCellAnchor>
  <xdr:twoCellAnchor editAs="oneCell">
    <xdr:from>
      <xdr:col>4</xdr:col>
      <xdr:colOff>655320</xdr:colOff>
      <xdr:row>0</xdr:row>
      <xdr:rowOff>171450</xdr:rowOff>
    </xdr:from>
    <xdr:to>
      <xdr:col>4</xdr:col>
      <xdr:colOff>3278505</xdr:colOff>
      <xdr:row>0</xdr:row>
      <xdr:rowOff>1350998</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70720" y="171450"/>
          <a:ext cx="2623185" cy="1179548"/>
        </a:xfrm>
        <a:prstGeom prst="rect">
          <a:avLst/>
        </a:prstGeom>
      </xdr:spPr>
    </xdr:pic>
    <xdr:clientData/>
  </xdr:twoCellAnchor>
  <xdr:twoCellAnchor>
    <xdr:from>
      <xdr:col>4</xdr:col>
      <xdr:colOff>91440</xdr:colOff>
      <xdr:row>2</xdr:row>
      <xdr:rowOff>114300</xdr:rowOff>
    </xdr:from>
    <xdr:to>
      <xdr:col>5</xdr:col>
      <xdr:colOff>922020</xdr:colOff>
      <xdr:row>5</xdr:row>
      <xdr:rowOff>0</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438150</xdr:colOff>
      <xdr:row>0</xdr:row>
      <xdr:rowOff>1409700</xdr:rowOff>
    </xdr:from>
    <xdr:to>
      <xdr:col>8</xdr:col>
      <xdr:colOff>276225</xdr:colOff>
      <xdr:row>1</xdr:row>
      <xdr:rowOff>341318</xdr:rowOff>
    </xdr:to>
    <xdr:grpSp>
      <xdr:nvGrpSpPr>
        <xdr:cNvPr id="5" name="Group 4">
          <a:extLst>
            <a:ext uri="{FF2B5EF4-FFF2-40B4-BE49-F238E27FC236}">
              <a16:creationId xmlns:a16="http://schemas.microsoft.com/office/drawing/2014/main" id="{00000000-0008-0000-0C00-000005000000}"/>
            </a:ext>
          </a:extLst>
        </xdr:cNvPr>
        <xdr:cNvGrpSpPr/>
      </xdr:nvGrpSpPr>
      <xdr:grpSpPr>
        <a:xfrm>
          <a:off x="438150" y="1409700"/>
          <a:ext cx="16440150" cy="398468"/>
          <a:chOff x="464820" y="1489433"/>
          <a:chExt cx="15680056" cy="398468"/>
        </a:xfrm>
        <a:solidFill>
          <a:srgbClr val="095592"/>
        </a:solidFill>
      </xdr:grpSpPr>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0C00-000006000000}"/>
              </a:ext>
            </a:extLst>
          </xdr:cNvPr>
          <xdr:cNvSpPr/>
        </xdr:nvSpPr>
        <xdr:spPr>
          <a:xfrm>
            <a:off x="464820" y="1497330"/>
            <a:ext cx="1106805" cy="382905"/>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DIRECTIONS</a:t>
            </a:r>
          </a:p>
        </xdr:txBody>
      </xdr:sp>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0C00-000007000000}"/>
              </a:ext>
            </a:extLst>
          </xdr:cNvPr>
          <xdr:cNvSpPr/>
        </xdr:nvSpPr>
        <xdr:spPr>
          <a:xfrm>
            <a:off x="1605456" y="1508714"/>
            <a:ext cx="1280620" cy="379187"/>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DISTRICT</a:t>
            </a:r>
            <a:r>
              <a:rPr lang="en-US" sz="1400" baseline="0"/>
              <a:t> INFO</a:t>
            </a:r>
            <a:endParaRPr lang="en-US" sz="1400"/>
          </a:p>
        </xdr:txBody>
      </xdr:sp>
      <xdr:sp macro="" textlink="">
        <xdr:nvSpPr>
          <xdr:cNvPr id="8" name="Rectangle: Rounded Corners 7">
            <a:hlinkClick xmlns:r="http://schemas.openxmlformats.org/officeDocument/2006/relationships" r:id="rId6"/>
            <a:extLst>
              <a:ext uri="{FF2B5EF4-FFF2-40B4-BE49-F238E27FC236}">
                <a16:creationId xmlns:a16="http://schemas.microsoft.com/office/drawing/2014/main" id="{00000000-0008-0000-0C00-000008000000}"/>
              </a:ext>
            </a:extLst>
          </xdr:cNvPr>
          <xdr:cNvSpPr/>
        </xdr:nvSpPr>
        <xdr:spPr>
          <a:xfrm>
            <a:off x="2908680" y="1512431"/>
            <a:ext cx="1110870" cy="373611"/>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WEIGHTING</a:t>
            </a:r>
          </a:p>
        </xdr:txBody>
      </xdr:sp>
      <xdr:sp macro="" textlink="">
        <xdr:nvSpPr>
          <xdr:cNvPr id="9" name="Rectangle: Rounded Corners 8">
            <a:hlinkClick xmlns:r="http://schemas.openxmlformats.org/officeDocument/2006/relationships" r:id="rId7"/>
            <a:extLst>
              <a:ext uri="{FF2B5EF4-FFF2-40B4-BE49-F238E27FC236}">
                <a16:creationId xmlns:a16="http://schemas.microsoft.com/office/drawing/2014/main" id="{00000000-0008-0000-0C00-000009000000}"/>
              </a:ext>
            </a:extLst>
          </xdr:cNvPr>
          <xdr:cNvSpPr/>
        </xdr:nvSpPr>
        <xdr:spPr>
          <a:xfrm>
            <a:off x="7418951" y="1508483"/>
            <a:ext cx="162980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TEACHER</a:t>
            </a:r>
            <a:r>
              <a:rPr lang="en-US" sz="1100" baseline="0"/>
              <a:t> OBSERVATION</a:t>
            </a:r>
            <a:endParaRPr lang="en-US" sz="1100"/>
          </a:p>
        </xdr:txBody>
      </xdr:sp>
      <xdr:sp macro="" textlink="">
        <xdr:nvSpPr>
          <xdr:cNvPr id="10" name="Rectangle: Rounded Corners 9">
            <a:hlinkClick xmlns:r="http://schemas.openxmlformats.org/officeDocument/2006/relationships" r:id="rId8"/>
            <a:extLst>
              <a:ext uri="{FF2B5EF4-FFF2-40B4-BE49-F238E27FC236}">
                <a16:creationId xmlns:a16="http://schemas.microsoft.com/office/drawing/2014/main" id="{00000000-0008-0000-0C00-00000A000000}"/>
              </a:ext>
            </a:extLst>
          </xdr:cNvPr>
          <xdr:cNvSpPr/>
        </xdr:nvSpPr>
        <xdr:spPr>
          <a:xfrm>
            <a:off x="12143049" y="1498958"/>
            <a:ext cx="158247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Stakeholder</a:t>
            </a:r>
            <a:r>
              <a:rPr lang="en-US" sz="1100" baseline="0"/>
              <a:t> Engagement</a:t>
            </a:r>
            <a:endParaRPr lang="en-US" sz="1100"/>
          </a:p>
        </xdr:txBody>
      </xdr:sp>
      <xdr:sp macro="" textlink="">
        <xdr:nvSpPr>
          <xdr:cNvPr id="11" name="Rectangle: Rounded Corners 10">
            <a:hlinkClick xmlns:r="http://schemas.openxmlformats.org/officeDocument/2006/relationships" r:id="rId9"/>
            <a:extLst>
              <a:ext uri="{FF2B5EF4-FFF2-40B4-BE49-F238E27FC236}">
                <a16:creationId xmlns:a16="http://schemas.microsoft.com/office/drawing/2014/main" id="{00000000-0008-0000-0C00-00000B000000}"/>
              </a:ext>
            </a:extLst>
          </xdr:cNvPr>
          <xdr:cNvSpPr/>
        </xdr:nvSpPr>
        <xdr:spPr>
          <a:xfrm>
            <a:off x="13762814" y="1495240"/>
            <a:ext cx="1029511"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SPENDING</a:t>
            </a:r>
          </a:p>
        </xdr:txBody>
      </xdr:sp>
      <xdr:sp macro="" textlink="">
        <xdr:nvSpPr>
          <xdr:cNvPr id="12" name="Rectangle: Rounded Corners 11">
            <a:hlinkClick xmlns:r="http://schemas.openxmlformats.org/officeDocument/2006/relationships" r:id="rId10"/>
            <a:extLst>
              <a:ext uri="{FF2B5EF4-FFF2-40B4-BE49-F238E27FC236}">
                <a16:creationId xmlns:a16="http://schemas.microsoft.com/office/drawing/2014/main" id="{00000000-0008-0000-0C00-00000C000000}"/>
              </a:ext>
            </a:extLst>
          </xdr:cNvPr>
          <xdr:cNvSpPr/>
        </xdr:nvSpPr>
        <xdr:spPr>
          <a:xfrm>
            <a:off x="14830130" y="1489433"/>
            <a:ext cx="131474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DISTRICT SUPPORT</a:t>
            </a:r>
          </a:p>
        </xdr:txBody>
      </xdr:sp>
      <xdr:sp macro="" textlink="">
        <xdr:nvSpPr>
          <xdr:cNvPr id="13" name="Rectangle: Rounded Corners 12">
            <a:hlinkClick xmlns:r="http://schemas.openxmlformats.org/officeDocument/2006/relationships" r:id="rId11"/>
            <a:extLst>
              <a:ext uri="{FF2B5EF4-FFF2-40B4-BE49-F238E27FC236}">
                <a16:creationId xmlns:a16="http://schemas.microsoft.com/office/drawing/2014/main" id="{00000000-0008-0000-0C00-00000D000000}"/>
              </a:ext>
            </a:extLst>
          </xdr:cNvPr>
          <xdr:cNvSpPr/>
        </xdr:nvSpPr>
        <xdr:spPr>
          <a:xfrm>
            <a:off x="4038600" y="1514475"/>
            <a:ext cx="1628775"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TEACHERS</a:t>
            </a:r>
            <a:endParaRPr lang="en-US" sz="1400"/>
          </a:p>
        </xdr:txBody>
      </xdr:sp>
      <xdr:sp macro="" textlink="">
        <xdr:nvSpPr>
          <xdr:cNvPr id="28" name="Rectangle: Rounded Corners 27">
            <a:hlinkClick xmlns:r="http://schemas.openxmlformats.org/officeDocument/2006/relationships" r:id="rId12"/>
            <a:extLst>
              <a:ext uri="{FF2B5EF4-FFF2-40B4-BE49-F238E27FC236}">
                <a16:creationId xmlns:a16="http://schemas.microsoft.com/office/drawing/2014/main" id="{00000000-0008-0000-0C00-00001C000000}"/>
              </a:ext>
            </a:extLst>
          </xdr:cNvPr>
          <xdr:cNvSpPr/>
        </xdr:nvSpPr>
        <xdr:spPr>
          <a:xfrm>
            <a:off x="5695950" y="1514475"/>
            <a:ext cx="169545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CAMPUSES</a:t>
            </a:r>
            <a:endParaRPr lang="en-US" sz="1400"/>
          </a:p>
        </xdr:txBody>
      </xdr:sp>
      <xdr:sp macro="" textlink="">
        <xdr:nvSpPr>
          <xdr:cNvPr id="29" name="Rectangle: Rounded Corners 28">
            <a:hlinkClick xmlns:r="http://schemas.openxmlformats.org/officeDocument/2006/relationships" r:id="rId13"/>
            <a:extLst>
              <a:ext uri="{FF2B5EF4-FFF2-40B4-BE49-F238E27FC236}">
                <a16:creationId xmlns:a16="http://schemas.microsoft.com/office/drawing/2014/main" id="{00000000-0008-0000-0C00-00001D000000}"/>
              </a:ext>
            </a:extLst>
          </xdr:cNvPr>
          <xdr:cNvSpPr/>
        </xdr:nvSpPr>
        <xdr:spPr>
          <a:xfrm>
            <a:off x="9076301" y="1508483"/>
            <a:ext cx="582049" cy="366176"/>
          </a:xfrm>
          <a:prstGeom prst="roundRect">
            <a:avLst/>
          </a:prstGeom>
          <a:solidFill>
            <a:srgbClr val="87C748"/>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SLOS</a:t>
            </a:r>
          </a:p>
        </xdr:txBody>
      </xdr:sp>
      <xdr:sp macro="" textlink="">
        <xdr:nvSpPr>
          <xdr:cNvPr id="30" name="Rectangle: Rounded Corners 29">
            <a:hlinkClick xmlns:r="http://schemas.openxmlformats.org/officeDocument/2006/relationships" r:id="rId14"/>
            <a:extLst>
              <a:ext uri="{FF2B5EF4-FFF2-40B4-BE49-F238E27FC236}">
                <a16:creationId xmlns:a16="http://schemas.microsoft.com/office/drawing/2014/main" id="{00000000-0008-0000-0C00-00001E000000}"/>
              </a:ext>
            </a:extLst>
          </xdr:cNvPr>
          <xdr:cNvSpPr/>
        </xdr:nvSpPr>
        <xdr:spPr>
          <a:xfrm>
            <a:off x="9676376" y="1508483"/>
            <a:ext cx="113449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PORTFOLIOS</a:t>
            </a:r>
          </a:p>
        </xdr:txBody>
      </xdr:sp>
      <xdr:sp macro="" textlink="">
        <xdr:nvSpPr>
          <xdr:cNvPr id="31" name="Rectangle: Rounded Corners 30">
            <a:hlinkClick xmlns:r="http://schemas.openxmlformats.org/officeDocument/2006/relationships" r:id="rId15"/>
            <a:extLst>
              <a:ext uri="{FF2B5EF4-FFF2-40B4-BE49-F238E27FC236}">
                <a16:creationId xmlns:a16="http://schemas.microsoft.com/office/drawing/2014/main" id="{00000000-0008-0000-0C00-00001F000000}"/>
              </a:ext>
            </a:extLst>
          </xdr:cNvPr>
          <xdr:cNvSpPr/>
        </xdr:nvSpPr>
        <xdr:spPr>
          <a:xfrm>
            <a:off x="10828902"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VAM</a:t>
            </a:r>
          </a:p>
        </xdr:txBody>
      </xdr:sp>
      <xdr:sp macro="" textlink="">
        <xdr:nvSpPr>
          <xdr:cNvPr id="32" name="Rectangle: Rounded Corners 31">
            <a:hlinkClick xmlns:r="http://schemas.openxmlformats.org/officeDocument/2006/relationships" r:id="rId16"/>
            <a:extLst>
              <a:ext uri="{FF2B5EF4-FFF2-40B4-BE49-F238E27FC236}">
                <a16:creationId xmlns:a16="http://schemas.microsoft.com/office/drawing/2014/main" id="{00000000-0008-0000-0C00-000020000000}"/>
              </a:ext>
            </a:extLst>
          </xdr:cNvPr>
          <xdr:cNvSpPr/>
        </xdr:nvSpPr>
        <xdr:spPr>
          <a:xfrm>
            <a:off x="11486127"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PTPT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674370</xdr:colOff>
      <xdr:row>0</xdr:row>
      <xdr:rowOff>283845</xdr:rowOff>
    </xdr:from>
    <xdr:to>
      <xdr:col>2</xdr:col>
      <xdr:colOff>1788795</xdr:colOff>
      <xdr:row>0</xdr:row>
      <xdr:rowOff>1312545</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0170" y="283845"/>
          <a:ext cx="2066925" cy="1028700"/>
        </a:xfrm>
        <a:prstGeom prst="rect">
          <a:avLst/>
        </a:prstGeom>
      </xdr:spPr>
    </xdr:pic>
    <xdr:clientData/>
  </xdr:twoCellAnchor>
  <xdr:twoCellAnchor editAs="oneCell">
    <xdr:from>
      <xdr:col>4</xdr:col>
      <xdr:colOff>655320</xdr:colOff>
      <xdr:row>0</xdr:row>
      <xdr:rowOff>171450</xdr:rowOff>
    </xdr:from>
    <xdr:to>
      <xdr:col>4</xdr:col>
      <xdr:colOff>3278505</xdr:colOff>
      <xdr:row>0</xdr:row>
      <xdr:rowOff>1350998</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27895" y="171450"/>
          <a:ext cx="2623185" cy="1179548"/>
        </a:xfrm>
        <a:prstGeom prst="rect">
          <a:avLst/>
        </a:prstGeom>
      </xdr:spPr>
    </xdr:pic>
    <xdr:clientData/>
  </xdr:twoCellAnchor>
  <xdr:twoCellAnchor>
    <xdr:from>
      <xdr:col>4</xdr:col>
      <xdr:colOff>91440</xdr:colOff>
      <xdr:row>2</xdr:row>
      <xdr:rowOff>114300</xdr:rowOff>
    </xdr:from>
    <xdr:to>
      <xdr:col>5</xdr:col>
      <xdr:colOff>922020</xdr:colOff>
      <xdr:row>4</xdr:row>
      <xdr:rowOff>0</xdr:rowOff>
    </xdr:to>
    <xdr:graphicFrame macro="">
      <xdr:nvGraphicFramePr>
        <xdr:cNvPr id="17" name="Chart 16">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0</xdr:row>
      <xdr:rowOff>1419225</xdr:rowOff>
    </xdr:from>
    <xdr:to>
      <xdr:col>8</xdr:col>
      <xdr:colOff>619125</xdr:colOff>
      <xdr:row>1</xdr:row>
      <xdr:rowOff>350843</xdr:rowOff>
    </xdr:to>
    <xdr:grpSp>
      <xdr:nvGrpSpPr>
        <xdr:cNvPr id="4" name="Group 3">
          <a:extLst>
            <a:ext uri="{FF2B5EF4-FFF2-40B4-BE49-F238E27FC236}">
              <a16:creationId xmlns:a16="http://schemas.microsoft.com/office/drawing/2014/main" id="{00000000-0008-0000-0D00-000004000000}"/>
            </a:ext>
          </a:extLst>
        </xdr:cNvPr>
        <xdr:cNvGrpSpPr/>
      </xdr:nvGrpSpPr>
      <xdr:grpSpPr>
        <a:xfrm>
          <a:off x="190500" y="1419225"/>
          <a:ext cx="16440150" cy="398468"/>
          <a:chOff x="464820" y="1489433"/>
          <a:chExt cx="15680056" cy="398468"/>
        </a:xfrm>
        <a:solidFill>
          <a:srgbClr val="095592"/>
        </a:solidFill>
      </xdr:grpSpPr>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D00-000005000000}"/>
              </a:ext>
            </a:extLst>
          </xdr:cNvPr>
          <xdr:cNvSpPr/>
        </xdr:nvSpPr>
        <xdr:spPr>
          <a:xfrm>
            <a:off x="464820" y="1497330"/>
            <a:ext cx="1106805" cy="382905"/>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DIRECTIONS</a:t>
            </a:r>
          </a:p>
        </xdr:txBody>
      </xdr:sp>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0D00-000006000000}"/>
              </a:ext>
            </a:extLst>
          </xdr:cNvPr>
          <xdr:cNvSpPr/>
        </xdr:nvSpPr>
        <xdr:spPr>
          <a:xfrm>
            <a:off x="1605456" y="1508714"/>
            <a:ext cx="1280620" cy="379187"/>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DISTRICT</a:t>
            </a:r>
            <a:r>
              <a:rPr lang="en-US" sz="1400" baseline="0"/>
              <a:t> INFO</a:t>
            </a:r>
            <a:endParaRPr lang="en-US" sz="1400"/>
          </a:p>
        </xdr:txBody>
      </xdr:sp>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0D00-000007000000}"/>
              </a:ext>
            </a:extLst>
          </xdr:cNvPr>
          <xdr:cNvSpPr/>
        </xdr:nvSpPr>
        <xdr:spPr>
          <a:xfrm>
            <a:off x="2908680" y="1512431"/>
            <a:ext cx="1110870" cy="373611"/>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WEIGHTING</a:t>
            </a:r>
          </a:p>
        </xdr:txBody>
      </xdr:sp>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00000000-0008-0000-0D00-000008000000}"/>
              </a:ext>
            </a:extLst>
          </xdr:cNvPr>
          <xdr:cNvSpPr/>
        </xdr:nvSpPr>
        <xdr:spPr>
          <a:xfrm>
            <a:off x="7418951" y="1508483"/>
            <a:ext cx="162980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TEACHER</a:t>
            </a:r>
            <a:r>
              <a:rPr lang="en-US" sz="1100" baseline="0"/>
              <a:t> OBSERVATION</a:t>
            </a:r>
            <a:endParaRPr lang="en-US" sz="1100"/>
          </a:p>
        </xdr:txBody>
      </xdr:sp>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00000000-0008-0000-0D00-000009000000}"/>
              </a:ext>
            </a:extLst>
          </xdr:cNvPr>
          <xdr:cNvSpPr/>
        </xdr:nvSpPr>
        <xdr:spPr>
          <a:xfrm>
            <a:off x="12143049" y="1498958"/>
            <a:ext cx="158247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Stakeholder</a:t>
            </a:r>
            <a:r>
              <a:rPr lang="en-US" sz="1100" baseline="0"/>
              <a:t> Engagement</a:t>
            </a:r>
            <a:endParaRPr lang="en-US" sz="1100"/>
          </a:p>
        </xdr:txBody>
      </xdr:sp>
      <xdr:sp macro="" textlink="">
        <xdr:nvSpPr>
          <xdr:cNvPr id="10" name="Rectangle: Rounded Corners 9">
            <a:hlinkClick xmlns:r="http://schemas.openxmlformats.org/officeDocument/2006/relationships" r:id="rId9"/>
            <a:extLst>
              <a:ext uri="{FF2B5EF4-FFF2-40B4-BE49-F238E27FC236}">
                <a16:creationId xmlns:a16="http://schemas.microsoft.com/office/drawing/2014/main" id="{00000000-0008-0000-0D00-00000A000000}"/>
              </a:ext>
            </a:extLst>
          </xdr:cNvPr>
          <xdr:cNvSpPr/>
        </xdr:nvSpPr>
        <xdr:spPr>
          <a:xfrm>
            <a:off x="13762814" y="1495240"/>
            <a:ext cx="1029511"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SPENDING</a:t>
            </a:r>
          </a:p>
        </xdr:txBody>
      </xdr:sp>
      <xdr:sp macro="" textlink="">
        <xdr:nvSpPr>
          <xdr:cNvPr id="11" name="Rectangle: Rounded Corners 10">
            <a:hlinkClick xmlns:r="http://schemas.openxmlformats.org/officeDocument/2006/relationships" r:id="rId10"/>
            <a:extLst>
              <a:ext uri="{FF2B5EF4-FFF2-40B4-BE49-F238E27FC236}">
                <a16:creationId xmlns:a16="http://schemas.microsoft.com/office/drawing/2014/main" id="{00000000-0008-0000-0D00-00000B000000}"/>
              </a:ext>
            </a:extLst>
          </xdr:cNvPr>
          <xdr:cNvSpPr/>
        </xdr:nvSpPr>
        <xdr:spPr>
          <a:xfrm>
            <a:off x="14830130" y="1489433"/>
            <a:ext cx="131474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DISTRICT SUPPORT</a:t>
            </a:r>
          </a:p>
        </xdr:txBody>
      </xdr:sp>
      <xdr:sp macro="" textlink="">
        <xdr:nvSpPr>
          <xdr:cNvPr id="12" name="Rectangle: Rounded Corners 11">
            <a:hlinkClick xmlns:r="http://schemas.openxmlformats.org/officeDocument/2006/relationships" r:id="rId11"/>
            <a:extLst>
              <a:ext uri="{FF2B5EF4-FFF2-40B4-BE49-F238E27FC236}">
                <a16:creationId xmlns:a16="http://schemas.microsoft.com/office/drawing/2014/main" id="{00000000-0008-0000-0D00-00000C000000}"/>
              </a:ext>
            </a:extLst>
          </xdr:cNvPr>
          <xdr:cNvSpPr/>
        </xdr:nvSpPr>
        <xdr:spPr>
          <a:xfrm>
            <a:off x="4038600" y="1514475"/>
            <a:ext cx="1628775"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TEACHERS</a:t>
            </a:r>
            <a:endParaRPr lang="en-US" sz="1400"/>
          </a:p>
        </xdr:txBody>
      </xdr:sp>
      <xdr:sp macro="" textlink="">
        <xdr:nvSpPr>
          <xdr:cNvPr id="13" name="Rectangle: Rounded Corners 12">
            <a:hlinkClick xmlns:r="http://schemas.openxmlformats.org/officeDocument/2006/relationships" r:id="rId12"/>
            <a:extLst>
              <a:ext uri="{FF2B5EF4-FFF2-40B4-BE49-F238E27FC236}">
                <a16:creationId xmlns:a16="http://schemas.microsoft.com/office/drawing/2014/main" id="{00000000-0008-0000-0D00-00000D000000}"/>
              </a:ext>
            </a:extLst>
          </xdr:cNvPr>
          <xdr:cNvSpPr/>
        </xdr:nvSpPr>
        <xdr:spPr>
          <a:xfrm>
            <a:off x="5695950" y="1514475"/>
            <a:ext cx="169545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CAMPUSES</a:t>
            </a:r>
            <a:endParaRPr lang="en-US" sz="1400"/>
          </a:p>
        </xdr:txBody>
      </xdr:sp>
      <xdr:sp macro="" textlink="">
        <xdr:nvSpPr>
          <xdr:cNvPr id="27" name="Rectangle: Rounded Corners 26">
            <a:hlinkClick xmlns:r="http://schemas.openxmlformats.org/officeDocument/2006/relationships" r:id="rId13"/>
            <a:extLst>
              <a:ext uri="{FF2B5EF4-FFF2-40B4-BE49-F238E27FC236}">
                <a16:creationId xmlns:a16="http://schemas.microsoft.com/office/drawing/2014/main" id="{00000000-0008-0000-0D00-00001B000000}"/>
              </a:ext>
            </a:extLst>
          </xdr:cNvPr>
          <xdr:cNvSpPr/>
        </xdr:nvSpPr>
        <xdr:spPr>
          <a:xfrm>
            <a:off x="9076301" y="1508483"/>
            <a:ext cx="582049" cy="366176"/>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SLOS</a:t>
            </a:r>
          </a:p>
        </xdr:txBody>
      </xdr:sp>
      <xdr:sp macro="" textlink="">
        <xdr:nvSpPr>
          <xdr:cNvPr id="28" name="Rectangle: Rounded Corners 27">
            <a:hlinkClick xmlns:r="http://schemas.openxmlformats.org/officeDocument/2006/relationships" r:id="rId14"/>
            <a:extLst>
              <a:ext uri="{FF2B5EF4-FFF2-40B4-BE49-F238E27FC236}">
                <a16:creationId xmlns:a16="http://schemas.microsoft.com/office/drawing/2014/main" id="{00000000-0008-0000-0D00-00001C000000}"/>
              </a:ext>
            </a:extLst>
          </xdr:cNvPr>
          <xdr:cNvSpPr/>
        </xdr:nvSpPr>
        <xdr:spPr>
          <a:xfrm>
            <a:off x="9676376" y="1508483"/>
            <a:ext cx="1134499" cy="366176"/>
          </a:xfrm>
          <a:prstGeom prst="roundRect">
            <a:avLst/>
          </a:prstGeom>
          <a:solidFill>
            <a:srgbClr val="87C748"/>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PORTFOLIOS</a:t>
            </a:r>
          </a:p>
        </xdr:txBody>
      </xdr:sp>
      <xdr:sp macro="" textlink="">
        <xdr:nvSpPr>
          <xdr:cNvPr id="29" name="Rectangle: Rounded Corners 28">
            <a:hlinkClick xmlns:r="http://schemas.openxmlformats.org/officeDocument/2006/relationships" r:id="rId15"/>
            <a:extLst>
              <a:ext uri="{FF2B5EF4-FFF2-40B4-BE49-F238E27FC236}">
                <a16:creationId xmlns:a16="http://schemas.microsoft.com/office/drawing/2014/main" id="{00000000-0008-0000-0D00-00001D000000}"/>
              </a:ext>
            </a:extLst>
          </xdr:cNvPr>
          <xdr:cNvSpPr/>
        </xdr:nvSpPr>
        <xdr:spPr>
          <a:xfrm>
            <a:off x="10828902"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VAM</a:t>
            </a:r>
          </a:p>
        </xdr:txBody>
      </xdr:sp>
      <xdr:sp macro="" textlink="">
        <xdr:nvSpPr>
          <xdr:cNvPr id="30" name="Rectangle: Rounded Corners 29">
            <a:hlinkClick xmlns:r="http://schemas.openxmlformats.org/officeDocument/2006/relationships" r:id="rId16"/>
            <a:extLst>
              <a:ext uri="{FF2B5EF4-FFF2-40B4-BE49-F238E27FC236}">
                <a16:creationId xmlns:a16="http://schemas.microsoft.com/office/drawing/2014/main" id="{00000000-0008-0000-0D00-00001E000000}"/>
              </a:ext>
            </a:extLst>
          </xdr:cNvPr>
          <xdr:cNvSpPr/>
        </xdr:nvSpPr>
        <xdr:spPr>
          <a:xfrm>
            <a:off x="11486127"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PTPT</a:t>
            </a:r>
          </a:p>
        </xdr:txBody>
      </xdr:sp>
    </xdr:grpSp>
    <xdr:clientData/>
  </xdr:twoCellAnchor>
  <mc:AlternateContent xmlns:mc="http://schemas.openxmlformats.org/markup-compatibility/2006">
    <mc:Choice xmlns:a14="http://schemas.microsoft.com/office/drawing/2010/main" Requires="a14">
      <xdr:twoCellAnchor editAs="oneCell">
        <xdr:from>
          <xdr:col>3</xdr:col>
          <xdr:colOff>285750</xdr:colOff>
          <xdr:row>10</xdr:row>
          <xdr:rowOff>19050</xdr:rowOff>
        </xdr:from>
        <xdr:to>
          <xdr:col>3</xdr:col>
          <xdr:colOff>1590675</xdr:colOff>
          <xdr:row>10</xdr:row>
          <xdr:rowOff>266700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D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Campus Leaders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1962150</xdr:colOff>
          <xdr:row>10</xdr:row>
          <xdr:rowOff>19050</xdr:rowOff>
        </xdr:from>
        <xdr:to>
          <xdr:col>3</xdr:col>
          <xdr:colOff>3276600</xdr:colOff>
          <xdr:row>10</xdr:row>
          <xdr:rowOff>266700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D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District Leaders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10</xdr:row>
          <xdr:rowOff>285750</xdr:rowOff>
        </xdr:from>
        <xdr:to>
          <xdr:col>3</xdr:col>
          <xdr:colOff>2647950</xdr:colOff>
          <xdr:row>10</xdr:row>
          <xdr:rowOff>523875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D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Describe)</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xdr:col>
      <xdr:colOff>674370</xdr:colOff>
      <xdr:row>0</xdr:row>
      <xdr:rowOff>283845</xdr:rowOff>
    </xdr:from>
    <xdr:to>
      <xdr:col>2</xdr:col>
      <xdr:colOff>1788795</xdr:colOff>
      <xdr:row>0</xdr:row>
      <xdr:rowOff>1312545</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0170" y="283845"/>
          <a:ext cx="2066925" cy="1028700"/>
        </a:xfrm>
        <a:prstGeom prst="rect">
          <a:avLst/>
        </a:prstGeom>
      </xdr:spPr>
    </xdr:pic>
    <xdr:clientData/>
  </xdr:twoCellAnchor>
  <xdr:twoCellAnchor editAs="oneCell">
    <xdr:from>
      <xdr:col>4</xdr:col>
      <xdr:colOff>655320</xdr:colOff>
      <xdr:row>0</xdr:row>
      <xdr:rowOff>171450</xdr:rowOff>
    </xdr:from>
    <xdr:to>
      <xdr:col>4</xdr:col>
      <xdr:colOff>3278505</xdr:colOff>
      <xdr:row>0</xdr:row>
      <xdr:rowOff>1350998</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70720" y="171450"/>
          <a:ext cx="2623185" cy="1179548"/>
        </a:xfrm>
        <a:prstGeom prst="rect">
          <a:avLst/>
        </a:prstGeom>
      </xdr:spPr>
    </xdr:pic>
    <xdr:clientData/>
  </xdr:twoCellAnchor>
  <xdr:twoCellAnchor>
    <xdr:from>
      <xdr:col>4</xdr:col>
      <xdr:colOff>91440</xdr:colOff>
      <xdr:row>2</xdr:row>
      <xdr:rowOff>114300</xdr:rowOff>
    </xdr:from>
    <xdr:to>
      <xdr:col>5</xdr:col>
      <xdr:colOff>922020</xdr:colOff>
      <xdr:row>4</xdr:row>
      <xdr:rowOff>0</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276225</xdr:colOff>
      <xdr:row>0</xdr:row>
      <xdr:rowOff>1419225</xdr:rowOff>
    </xdr:from>
    <xdr:to>
      <xdr:col>9</xdr:col>
      <xdr:colOff>352425</xdr:colOff>
      <xdr:row>1</xdr:row>
      <xdr:rowOff>350843</xdr:rowOff>
    </xdr:to>
    <xdr:grpSp>
      <xdr:nvGrpSpPr>
        <xdr:cNvPr id="5" name="Group 4">
          <a:extLst>
            <a:ext uri="{FF2B5EF4-FFF2-40B4-BE49-F238E27FC236}">
              <a16:creationId xmlns:a16="http://schemas.microsoft.com/office/drawing/2014/main" id="{00000000-0008-0000-0E00-000005000000}"/>
            </a:ext>
          </a:extLst>
        </xdr:cNvPr>
        <xdr:cNvGrpSpPr/>
      </xdr:nvGrpSpPr>
      <xdr:grpSpPr>
        <a:xfrm>
          <a:off x="276225" y="1419225"/>
          <a:ext cx="16440150" cy="398468"/>
          <a:chOff x="464820" y="1489433"/>
          <a:chExt cx="15680056" cy="398468"/>
        </a:xfrm>
        <a:solidFill>
          <a:srgbClr val="095592"/>
        </a:solidFill>
      </xdr:grpSpPr>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0E00-000006000000}"/>
              </a:ext>
            </a:extLst>
          </xdr:cNvPr>
          <xdr:cNvSpPr/>
        </xdr:nvSpPr>
        <xdr:spPr>
          <a:xfrm>
            <a:off x="464820" y="1497330"/>
            <a:ext cx="1106805" cy="382905"/>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DIRECTIONS</a:t>
            </a:r>
          </a:p>
        </xdr:txBody>
      </xdr:sp>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0E00-000007000000}"/>
              </a:ext>
            </a:extLst>
          </xdr:cNvPr>
          <xdr:cNvSpPr/>
        </xdr:nvSpPr>
        <xdr:spPr>
          <a:xfrm>
            <a:off x="1605456" y="1508714"/>
            <a:ext cx="1280620" cy="379187"/>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DISTRICT</a:t>
            </a:r>
            <a:r>
              <a:rPr lang="en-US" sz="1400" baseline="0"/>
              <a:t> INFO</a:t>
            </a:r>
            <a:endParaRPr lang="en-US" sz="1400"/>
          </a:p>
        </xdr:txBody>
      </xdr:sp>
      <xdr:sp macro="" textlink="">
        <xdr:nvSpPr>
          <xdr:cNvPr id="8" name="Rectangle: Rounded Corners 7">
            <a:hlinkClick xmlns:r="http://schemas.openxmlformats.org/officeDocument/2006/relationships" r:id="rId6"/>
            <a:extLst>
              <a:ext uri="{FF2B5EF4-FFF2-40B4-BE49-F238E27FC236}">
                <a16:creationId xmlns:a16="http://schemas.microsoft.com/office/drawing/2014/main" id="{00000000-0008-0000-0E00-000008000000}"/>
              </a:ext>
            </a:extLst>
          </xdr:cNvPr>
          <xdr:cNvSpPr/>
        </xdr:nvSpPr>
        <xdr:spPr>
          <a:xfrm>
            <a:off x="2908680" y="1512431"/>
            <a:ext cx="1110870" cy="373611"/>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WEIGHTING</a:t>
            </a:r>
          </a:p>
        </xdr:txBody>
      </xdr:sp>
      <xdr:sp macro="" textlink="">
        <xdr:nvSpPr>
          <xdr:cNvPr id="9" name="Rectangle: Rounded Corners 8">
            <a:hlinkClick xmlns:r="http://schemas.openxmlformats.org/officeDocument/2006/relationships" r:id="rId7"/>
            <a:extLst>
              <a:ext uri="{FF2B5EF4-FFF2-40B4-BE49-F238E27FC236}">
                <a16:creationId xmlns:a16="http://schemas.microsoft.com/office/drawing/2014/main" id="{00000000-0008-0000-0E00-000009000000}"/>
              </a:ext>
            </a:extLst>
          </xdr:cNvPr>
          <xdr:cNvSpPr/>
        </xdr:nvSpPr>
        <xdr:spPr>
          <a:xfrm>
            <a:off x="7418951" y="1508483"/>
            <a:ext cx="162980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TEACHER</a:t>
            </a:r>
            <a:r>
              <a:rPr lang="en-US" sz="1100" baseline="0"/>
              <a:t> OBSERVATION</a:t>
            </a:r>
            <a:endParaRPr lang="en-US" sz="1100"/>
          </a:p>
        </xdr:txBody>
      </xdr:sp>
      <xdr:sp macro="" textlink="">
        <xdr:nvSpPr>
          <xdr:cNvPr id="10" name="Rectangle: Rounded Corners 9">
            <a:hlinkClick xmlns:r="http://schemas.openxmlformats.org/officeDocument/2006/relationships" r:id="rId8"/>
            <a:extLst>
              <a:ext uri="{FF2B5EF4-FFF2-40B4-BE49-F238E27FC236}">
                <a16:creationId xmlns:a16="http://schemas.microsoft.com/office/drawing/2014/main" id="{00000000-0008-0000-0E00-00000A000000}"/>
              </a:ext>
            </a:extLst>
          </xdr:cNvPr>
          <xdr:cNvSpPr/>
        </xdr:nvSpPr>
        <xdr:spPr>
          <a:xfrm>
            <a:off x="12143049" y="1498958"/>
            <a:ext cx="158247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Stakeholder</a:t>
            </a:r>
            <a:r>
              <a:rPr lang="en-US" sz="1100" baseline="0"/>
              <a:t> Engagement</a:t>
            </a:r>
            <a:endParaRPr lang="en-US" sz="1100"/>
          </a:p>
        </xdr:txBody>
      </xdr:sp>
      <xdr:sp macro="" textlink="">
        <xdr:nvSpPr>
          <xdr:cNvPr id="11" name="Rectangle: Rounded Corners 10">
            <a:hlinkClick xmlns:r="http://schemas.openxmlformats.org/officeDocument/2006/relationships" r:id="rId9"/>
            <a:extLst>
              <a:ext uri="{FF2B5EF4-FFF2-40B4-BE49-F238E27FC236}">
                <a16:creationId xmlns:a16="http://schemas.microsoft.com/office/drawing/2014/main" id="{00000000-0008-0000-0E00-00000B000000}"/>
              </a:ext>
            </a:extLst>
          </xdr:cNvPr>
          <xdr:cNvSpPr/>
        </xdr:nvSpPr>
        <xdr:spPr>
          <a:xfrm>
            <a:off x="13762814" y="1495240"/>
            <a:ext cx="1029511"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SPENDING</a:t>
            </a:r>
          </a:p>
        </xdr:txBody>
      </xdr:sp>
      <xdr:sp macro="" textlink="">
        <xdr:nvSpPr>
          <xdr:cNvPr id="12" name="Rectangle: Rounded Corners 11">
            <a:hlinkClick xmlns:r="http://schemas.openxmlformats.org/officeDocument/2006/relationships" r:id="rId10"/>
            <a:extLst>
              <a:ext uri="{FF2B5EF4-FFF2-40B4-BE49-F238E27FC236}">
                <a16:creationId xmlns:a16="http://schemas.microsoft.com/office/drawing/2014/main" id="{00000000-0008-0000-0E00-00000C000000}"/>
              </a:ext>
            </a:extLst>
          </xdr:cNvPr>
          <xdr:cNvSpPr/>
        </xdr:nvSpPr>
        <xdr:spPr>
          <a:xfrm>
            <a:off x="14830130" y="1489433"/>
            <a:ext cx="131474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DISTRICT SUPPORT</a:t>
            </a:r>
          </a:p>
        </xdr:txBody>
      </xdr:sp>
      <xdr:sp macro="" textlink="">
        <xdr:nvSpPr>
          <xdr:cNvPr id="13" name="Rectangle: Rounded Corners 12">
            <a:hlinkClick xmlns:r="http://schemas.openxmlformats.org/officeDocument/2006/relationships" r:id="rId11"/>
            <a:extLst>
              <a:ext uri="{FF2B5EF4-FFF2-40B4-BE49-F238E27FC236}">
                <a16:creationId xmlns:a16="http://schemas.microsoft.com/office/drawing/2014/main" id="{00000000-0008-0000-0E00-00000D000000}"/>
              </a:ext>
            </a:extLst>
          </xdr:cNvPr>
          <xdr:cNvSpPr/>
        </xdr:nvSpPr>
        <xdr:spPr>
          <a:xfrm>
            <a:off x="4038600" y="1514475"/>
            <a:ext cx="1628775"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TEACHERS</a:t>
            </a:r>
            <a:endParaRPr lang="en-US" sz="1400"/>
          </a:p>
        </xdr:txBody>
      </xdr:sp>
      <xdr:sp macro="" textlink="">
        <xdr:nvSpPr>
          <xdr:cNvPr id="28" name="Rectangle: Rounded Corners 27">
            <a:hlinkClick xmlns:r="http://schemas.openxmlformats.org/officeDocument/2006/relationships" r:id="rId12"/>
            <a:extLst>
              <a:ext uri="{FF2B5EF4-FFF2-40B4-BE49-F238E27FC236}">
                <a16:creationId xmlns:a16="http://schemas.microsoft.com/office/drawing/2014/main" id="{00000000-0008-0000-0E00-00001C000000}"/>
              </a:ext>
            </a:extLst>
          </xdr:cNvPr>
          <xdr:cNvSpPr/>
        </xdr:nvSpPr>
        <xdr:spPr>
          <a:xfrm>
            <a:off x="5695950" y="1514475"/>
            <a:ext cx="169545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CAMPUSES</a:t>
            </a:r>
            <a:endParaRPr lang="en-US" sz="1400"/>
          </a:p>
        </xdr:txBody>
      </xdr:sp>
      <xdr:sp macro="" textlink="">
        <xdr:nvSpPr>
          <xdr:cNvPr id="29" name="Rectangle: Rounded Corners 28">
            <a:hlinkClick xmlns:r="http://schemas.openxmlformats.org/officeDocument/2006/relationships" r:id="rId13"/>
            <a:extLst>
              <a:ext uri="{FF2B5EF4-FFF2-40B4-BE49-F238E27FC236}">
                <a16:creationId xmlns:a16="http://schemas.microsoft.com/office/drawing/2014/main" id="{00000000-0008-0000-0E00-00001D000000}"/>
              </a:ext>
            </a:extLst>
          </xdr:cNvPr>
          <xdr:cNvSpPr/>
        </xdr:nvSpPr>
        <xdr:spPr>
          <a:xfrm>
            <a:off x="9076301" y="1508483"/>
            <a:ext cx="58204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SLOS</a:t>
            </a:r>
          </a:p>
        </xdr:txBody>
      </xdr:sp>
      <xdr:sp macro="" textlink="">
        <xdr:nvSpPr>
          <xdr:cNvPr id="30" name="Rectangle: Rounded Corners 29">
            <a:hlinkClick xmlns:r="http://schemas.openxmlformats.org/officeDocument/2006/relationships" r:id="rId14"/>
            <a:extLst>
              <a:ext uri="{FF2B5EF4-FFF2-40B4-BE49-F238E27FC236}">
                <a16:creationId xmlns:a16="http://schemas.microsoft.com/office/drawing/2014/main" id="{00000000-0008-0000-0E00-00001E000000}"/>
              </a:ext>
            </a:extLst>
          </xdr:cNvPr>
          <xdr:cNvSpPr/>
        </xdr:nvSpPr>
        <xdr:spPr>
          <a:xfrm>
            <a:off x="9676376" y="1508483"/>
            <a:ext cx="113449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PORTFOLIOS</a:t>
            </a:r>
          </a:p>
        </xdr:txBody>
      </xdr:sp>
      <xdr:sp macro="" textlink="">
        <xdr:nvSpPr>
          <xdr:cNvPr id="31" name="Rectangle: Rounded Corners 30">
            <a:hlinkClick xmlns:r="http://schemas.openxmlformats.org/officeDocument/2006/relationships" r:id="rId15"/>
            <a:extLst>
              <a:ext uri="{FF2B5EF4-FFF2-40B4-BE49-F238E27FC236}">
                <a16:creationId xmlns:a16="http://schemas.microsoft.com/office/drawing/2014/main" id="{00000000-0008-0000-0E00-00001F000000}"/>
              </a:ext>
            </a:extLst>
          </xdr:cNvPr>
          <xdr:cNvSpPr/>
        </xdr:nvSpPr>
        <xdr:spPr>
          <a:xfrm>
            <a:off x="10828902" y="1508483"/>
            <a:ext cx="629674" cy="366176"/>
          </a:xfrm>
          <a:prstGeom prst="roundRect">
            <a:avLst/>
          </a:prstGeom>
          <a:solidFill>
            <a:srgbClr val="87C748"/>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VAM</a:t>
            </a:r>
          </a:p>
        </xdr:txBody>
      </xdr:sp>
      <xdr:sp macro="" textlink="">
        <xdr:nvSpPr>
          <xdr:cNvPr id="32" name="Rectangle: Rounded Corners 31">
            <a:hlinkClick xmlns:r="http://schemas.openxmlformats.org/officeDocument/2006/relationships" r:id="rId16"/>
            <a:extLst>
              <a:ext uri="{FF2B5EF4-FFF2-40B4-BE49-F238E27FC236}">
                <a16:creationId xmlns:a16="http://schemas.microsoft.com/office/drawing/2014/main" id="{00000000-0008-0000-0E00-000020000000}"/>
              </a:ext>
            </a:extLst>
          </xdr:cNvPr>
          <xdr:cNvSpPr/>
        </xdr:nvSpPr>
        <xdr:spPr>
          <a:xfrm>
            <a:off x="11486127"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PTPT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674370</xdr:colOff>
      <xdr:row>0</xdr:row>
      <xdr:rowOff>283845</xdr:rowOff>
    </xdr:from>
    <xdr:to>
      <xdr:col>3</xdr:col>
      <xdr:colOff>2058216</xdr:colOff>
      <xdr:row>0</xdr:row>
      <xdr:rowOff>1316355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0170" y="283845"/>
          <a:ext cx="2066925" cy="1028700"/>
        </a:xfrm>
        <a:prstGeom prst="rect">
          <a:avLst/>
        </a:prstGeom>
      </xdr:spPr>
    </xdr:pic>
    <xdr:clientData/>
  </xdr:twoCellAnchor>
  <xdr:twoCellAnchor editAs="oneCell">
    <xdr:from>
      <xdr:col>6</xdr:col>
      <xdr:colOff>0</xdr:colOff>
      <xdr:row>0</xdr:row>
      <xdr:rowOff>171450</xdr:rowOff>
    </xdr:from>
    <xdr:to>
      <xdr:col>7</xdr:col>
      <xdr:colOff>46173</xdr:colOff>
      <xdr:row>0</xdr:row>
      <xdr:rowOff>1354808</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70720" y="171450"/>
          <a:ext cx="2623185" cy="1179548"/>
        </a:xfrm>
        <a:prstGeom prst="rect">
          <a:avLst/>
        </a:prstGeom>
      </xdr:spPr>
    </xdr:pic>
    <xdr:clientData/>
  </xdr:twoCellAnchor>
  <xdr:twoCellAnchor>
    <xdr:from>
      <xdr:col>5</xdr:col>
      <xdr:colOff>419100</xdr:colOff>
      <xdr:row>4</xdr:row>
      <xdr:rowOff>114300</xdr:rowOff>
    </xdr:from>
    <xdr:to>
      <xdr:col>6</xdr:col>
      <xdr:colOff>1847850</xdr:colOff>
      <xdr:row>4</xdr:row>
      <xdr:rowOff>657225</xdr:rowOff>
    </xdr:to>
    <xdr:graphicFrame macro="">
      <xdr:nvGraphicFramePr>
        <xdr:cNvPr id="4" name="Chart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85724</xdr:colOff>
      <xdr:row>0</xdr:row>
      <xdr:rowOff>1457325</xdr:rowOff>
    </xdr:from>
    <xdr:to>
      <xdr:col>7</xdr:col>
      <xdr:colOff>911678</xdr:colOff>
      <xdr:row>1</xdr:row>
      <xdr:rowOff>388943</xdr:rowOff>
    </xdr:to>
    <xdr:grpSp>
      <xdr:nvGrpSpPr>
        <xdr:cNvPr id="5" name="Group 4">
          <a:extLst>
            <a:ext uri="{FF2B5EF4-FFF2-40B4-BE49-F238E27FC236}">
              <a16:creationId xmlns:a16="http://schemas.microsoft.com/office/drawing/2014/main" id="{00000000-0008-0000-1000-000005000000}"/>
            </a:ext>
          </a:extLst>
        </xdr:cNvPr>
        <xdr:cNvGrpSpPr/>
      </xdr:nvGrpSpPr>
      <xdr:grpSpPr>
        <a:xfrm>
          <a:off x="85724" y="1457325"/>
          <a:ext cx="16319954" cy="404818"/>
          <a:chOff x="464820" y="1489433"/>
          <a:chExt cx="15680056" cy="398468"/>
        </a:xfrm>
        <a:solidFill>
          <a:srgbClr val="095592"/>
        </a:solidFill>
      </xdr:grpSpPr>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1000-000006000000}"/>
              </a:ext>
            </a:extLst>
          </xdr:cNvPr>
          <xdr:cNvSpPr/>
        </xdr:nvSpPr>
        <xdr:spPr>
          <a:xfrm>
            <a:off x="464820" y="1497330"/>
            <a:ext cx="1106805" cy="382905"/>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DIRECTIONS</a:t>
            </a:r>
          </a:p>
        </xdr:txBody>
      </xdr:sp>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1000-000007000000}"/>
              </a:ext>
            </a:extLst>
          </xdr:cNvPr>
          <xdr:cNvSpPr/>
        </xdr:nvSpPr>
        <xdr:spPr>
          <a:xfrm>
            <a:off x="1605456" y="1508714"/>
            <a:ext cx="1280620" cy="379187"/>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DISTRICT</a:t>
            </a:r>
            <a:r>
              <a:rPr lang="en-US" sz="1400" baseline="0"/>
              <a:t> INFO</a:t>
            </a:r>
            <a:endParaRPr lang="en-US" sz="1400"/>
          </a:p>
        </xdr:txBody>
      </xdr:sp>
      <xdr:sp macro="" textlink="">
        <xdr:nvSpPr>
          <xdr:cNvPr id="8" name="Rectangle: Rounded Corners 7">
            <a:hlinkClick xmlns:r="http://schemas.openxmlformats.org/officeDocument/2006/relationships" r:id="rId6"/>
            <a:extLst>
              <a:ext uri="{FF2B5EF4-FFF2-40B4-BE49-F238E27FC236}">
                <a16:creationId xmlns:a16="http://schemas.microsoft.com/office/drawing/2014/main" id="{00000000-0008-0000-1000-000008000000}"/>
              </a:ext>
            </a:extLst>
          </xdr:cNvPr>
          <xdr:cNvSpPr/>
        </xdr:nvSpPr>
        <xdr:spPr>
          <a:xfrm>
            <a:off x="2908680" y="1512431"/>
            <a:ext cx="1110870" cy="373611"/>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WEIGHTING</a:t>
            </a:r>
          </a:p>
        </xdr:txBody>
      </xdr:sp>
      <xdr:sp macro="" textlink="">
        <xdr:nvSpPr>
          <xdr:cNvPr id="9" name="Rectangle: Rounded Corners 8">
            <a:hlinkClick xmlns:r="http://schemas.openxmlformats.org/officeDocument/2006/relationships" r:id="rId7"/>
            <a:extLst>
              <a:ext uri="{FF2B5EF4-FFF2-40B4-BE49-F238E27FC236}">
                <a16:creationId xmlns:a16="http://schemas.microsoft.com/office/drawing/2014/main" id="{00000000-0008-0000-1000-000009000000}"/>
              </a:ext>
            </a:extLst>
          </xdr:cNvPr>
          <xdr:cNvSpPr/>
        </xdr:nvSpPr>
        <xdr:spPr>
          <a:xfrm>
            <a:off x="7418951" y="1508483"/>
            <a:ext cx="162980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TEACHER</a:t>
            </a:r>
            <a:r>
              <a:rPr lang="en-US" sz="1100" baseline="0"/>
              <a:t> OBSERVATION</a:t>
            </a:r>
            <a:endParaRPr lang="en-US" sz="1100"/>
          </a:p>
        </xdr:txBody>
      </xdr:sp>
      <xdr:sp macro="" textlink="">
        <xdr:nvSpPr>
          <xdr:cNvPr id="10" name="Rectangle: Rounded Corners 9">
            <a:hlinkClick xmlns:r="http://schemas.openxmlformats.org/officeDocument/2006/relationships" r:id="rId8"/>
            <a:extLst>
              <a:ext uri="{FF2B5EF4-FFF2-40B4-BE49-F238E27FC236}">
                <a16:creationId xmlns:a16="http://schemas.microsoft.com/office/drawing/2014/main" id="{00000000-0008-0000-1000-00000A000000}"/>
              </a:ext>
            </a:extLst>
          </xdr:cNvPr>
          <xdr:cNvSpPr/>
        </xdr:nvSpPr>
        <xdr:spPr>
          <a:xfrm>
            <a:off x="12143049" y="1498958"/>
            <a:ext cx="158247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Stakeholder</a:t>
            </a:r>
            <a:r>
              <a:rPr lang="en-US" sz="1100" baseline="0"/>
              <a:t> Engagement</a:t>
            </a:r>
            <a:endParaRPr lang="en-US" sz="1100"/>
          </a:p>
        </xdr:txBody>
      </xdr:sp>
      <xdr:sp macro="" textlink="">
        <xdr:nvSpPr>
          <xdr:cNvPr id="11" name="Rectangle: Rounded Corners 10">
            <a:hlinkClick xmlns:r="http://schemas.openxmlformats.org/officeDocument/2006/relationships" r:id="rId9"/>
            <a:extLst>
              <a:ext uri="{FF2B5EF4-FFF2-40B4-BE49-F238E27FC236}">
                <a16:creationId xmlns:a16="http://schemas.microsoft.com/office/drawing/2014/main" id="{00000000-0008-0000-1000-00000B000000}"/>
              </a:ext>
            </a:extLst>
          </xdr:cNvPr>
          <xdr:cNvSpPr/>
        </xdr:nvSpPr>
        <xdr:spPr>
          <a:xfrm>
            <a:off x="13762814" y="1495240"/>
            <a:ext cx="1029511"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SPENDING</a:t>
            </a:r>
          </a:p>
        </xdr:txBody>
      </xdr:sp>
      <xdr:sp macro="" textlink="">
        <xdr:nvSpPr>
          <xdr:cNvPr id="12" name="Rectangle: Rounded Corners 11">
            <a:hlinkClick xmlns:r="http://schemas.openxmlformats.org/officeDocument/2006/relationships" r:id="rId10"/>
            <a:extLst>
              <a:ext uri="{FF2B5EF4-FFF2-40B4-BE49-F238E27FC236}">
                <a16:creationId xmlns:a16="http://schemas.microsoft.com/office/drawing/2014/main" id="{00000000-0008-0000-1000-00000C000000}"/>
              </a:ext>
            </a:extLst>
          </xdr:cNvPr>
          <xdr:cNvSpPr/>
        </xdr:nvSpPr>
        <xdr:spPr>
          <a:xfrm>
            <a:off x="14830130" y="1489433"/>
            <a:ext cx="131474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DISTRICT SUPPORT</a:t>
            </a:r>
          </a:p>
        </xdr:txBody>
      </xdr:sp>
      <xdr:sp macro="" textlink="">
        <xdr:nvSpPr>
          <xdr:cNvPr id="13" name="Rectangle: Rounded Corners 12">
            <a:hlinkClick xmlns:r="http://schemas.openxmlformats.org/officeDocument/2006/relationships" r:id="rId11"/>
            <a:extLst>
              <a:ext uri="{FF2B5EF4-FFF2-40B4-BE49-F238E27FC236}">
                <a16:creationId xmlns:a16="http://schemas.microsoft.com/office/drawing/2014/main" id="{00000000-0008-0000-1000-00000D000000}"/>
              </a:ext>
            </a:extLst>
          </xdr:cNvPr>
          <xdr:cNvSpPr/>
        </xdr:nvSpPr>
        <xdr:spPr>
          <a:xfrm>
            <a:off x="4038600" y="1514475"/>
            <a:ext cx="1628775"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TEACHERS</a:t>
            </a:r>
            <a:endParaRPr lang="en-US" sz="1400"/>
          </a:p>
        </xdr:txBody>
      </xdr:sp>
      <xdr:sp macro="" textlink="">
        <xdr:nvSpPr>
          <xdr:cNvPr id="28" name="Rectangle: Rounded Corners 27">
            <a:hlinkClick xmlns:r="http://schemas.openxmlformats.org/officeDocument/2006/relationships" r:id="rId12"/>
            <a:extLst>
              <a:ext uri="{FF2B5EF4-FFF2-40B4-BE49-F238E27FC236}">
                <a16:creationId xmlns:a16="http://schemas.microsoft.com/office/drawing/2014/main" id="{00000000-0008-0000-1000-00001C000000}"/>
              </a:ext>
            </a:extLst>
          </xdr:cNvPr>
          <xdr:cNvSpPr/>
        </xdr:nvSpPr>
        <xdr:spPr>
          <a:xfrm>
            <a:off x="5695950" y="1514475"/>
            <a:ext cx="169545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CAMPUSES</a:t>
            </a:r>
            <a:endParaRPr lang="en-US" sz="1400"/>
          </a:p>
        </xdr:txBody>
      </xdr:sp>
      <xdr:sp macro="" textlink="">
        <xdr:nvSpPr>
          <xdr:cNvPr id="29" name="Rectangle: Rounded Corners 28">
            <a:hlinkClick xmlns:r="http://schemas.openxmlformats.org/officeDocument/2006/relationships" r:id="rId13"/>
            <a:extLst>
              <a:ext uri="{FF2B5EF4-FFF2-40B4-BE49-F238E27FC236}">
                <a16:creationId xmlns:a16="http://schemas.microsoft.com/office/drawing/2014/main" id="{00000000-0008-0000-1000-00001D000000}"/>
              </a:ext>
            </a:extLst>
          </xdr:cNvPr>
          <xdr:cNvSpPr/>
        </xdr:nvSpPr>
        <xdr:spPr>
          <a:xfrm>
            <a:off x="9076301" y="1508483"/>
            <a:ext cx="58204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SLOS</a:t>
            </a:r>
          </a:p>
        </xdr:txBody>
      </xdr:sp>
      <xdr:sp macro="" textlink="">
        <xdr:nvSpPr>
          <xdr:cNvPr id="30" name="Rectangle: Rounded Corners 29">
            <a:hlinkClick xmlns:r="http://schemas.openxmlformats.org/officeDocument/2006/relationships" r:id="rId14"/>
            <a:extLst>
              <a:ext uri="{FF2B5EF4-FFF2-40B4-BE49-F238E27FC236}">
                <a16:creationId xmlns:a16="http://schemas.microsoft.com/office/drawing/2014/main" id="{00000000-0008-0000-1000-00001E000000}"/>
              </a:ext>
            </a:extLst>
          </xdr:cNvPr>
          <xdr:cNvSpPr/>
        </xdr:nvSpPr>
        <xdr:spPr>
          <a:xfrm>
            <a:off x="9676376" y="1508483"/>
            <a:ext cx="113449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PORTFOLIOS</a:t>
            </a:r>
          </a:p>
        </xdr:txBody>
      </xdr:sp>
      <xdr:sp macro="" textlink="">
        <xdr:nvSpPr>
          <xdr:cNvPr id="31" name="Rectangle: Rounded Corners 30">
            <a:hlinkClick xmlns:r="http://schemas.openxmlformats.org/officeDocument/2006/relationships" r:id="rId15"/>
            <a:extLst>
              <a:ext uri="{FF2B5EF4-FFF2-40B4-BE49-F238E27FC236}">
                <a16:creationId xmlns:a16="http://schemas.microsoft.com/office/drawing/2014/main" id="{00000000-0008-0000-1000-00001F000000}"/>
              </a:ext>
            </a:extLst>
          </xdr:cNvPr>
          <xdr:cNvSpPr/>
        </xdr:nvSpPr>
        <xdr:spPr>
          <a:xfrm>
            <a:off x="10828902"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VAM</a:t>
            </a:r>
          </a:p>
        </xdr:txBody>
      </xdr:sp>
      <xdr:sp macro="" textlink="">
        <xdr:nvSpPr>
          <xdr:cNvPr id="32" name="Rectangle: Rounded Corners 31">
            <a:hlinkClick xmlns:r="http://schemas.openxmlformats.org/officeDocument/2006/relationships" r:id="rId16"/>
            <a:extLst>
              <a:ext uri="{FF2B5EF4-FFF2-40B4-BE49-F238E27FC236}">
                <a16:creationId xmlns:a16="http://schemas.microsoft.com/office/drawing/2014/main" id="{00000000-0008-0000-1000-000020000000}"/>
              </a:ext>
            </a:extLst>
          </xdr:cNvPr>
          <xdr:cNvSpPr/>
        </xdr:nvSpPr>
        <xdr:spPr>
          <a:xfrm>
            <a:off x="11486127" y="1508483"/>
            <a:ext cx="629674" cy="366176"/>
          </a:xfrm>
          <a:prstGeom prst="roundRect">
            <a:avLst/>
          </a:prstGeom>
          <a:solidFill>
            <a:srgbClr val="87C748"/>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PTPT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266700</xdr:colOff>
          <xdr:row>14</xdr:row>
          <xdr:rowOff>209550</xdr:rowOff>
        </xdr:from>
        <xdr:to>
          <xdr:col>4</xdr:col>
          <xdr:colOff>3048000</xdr:colOff>
          <xdr:row>14</xdr:row>
          <xdr:rowOff>409575</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10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 follow the same protocols used for STAAR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457200</xdr:rowOff>
        </xdr:from>
        <xdr:to>
          <xdr:col>4</xdr:col>
          <xdr:colOff>4476750</xdr:colOff>
          <xdr:row>14</xdr:row>
          <xdr:rowOff>933450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10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 follow the same protocols recommended by the 3rd party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14</xdr:row>
          <xdr:rowOff>828675</xdr:rowOff>
        </xdr:from>
        <xdr:to>
          <xdr:col>4</xdr:col>
          <xdr:colOff>3038475</xdr:colOff>
          <xdr:row>14</xdr:row>
          <xdr:rowOff>1333500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10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 follow a different set of protocols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29</xdr:row>
          <xdr:rowOff>285750</xdr:rowOff>
        </xdr:from>
        <xdr:to>
          <xdr:col>4</xdr:col>
          <xdr:colOff>3067050</xdr:colOff>
          <xdr:row>29</xdr:row>
          <xdr:rowOff>485775</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10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 follow the same protocols used for STAAR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29</xdr:row>
          <xdr:rowOff>514350</xdr:rowOff>
        </xdr:from>
        <xdr:to>
          <xdr:col>4</xdr:col>
          <xdr:colOff>3067050</xdr:colOff>
          <xdr:row>29</xdr:row>
          <xdr:rowOff>1009650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10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 follow a different set of protocols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21</xdr:row>
          <xdr:rowOff>209550</xdr:rowOff>
        </xdr:from>
        <xdr:to>
          <xdr:col>4</xdr:col>
          <xdr:colOff>3038475</xdr:colOff>
          <xdr:row>21</xdr:row>
          <xdr:rowOff>400050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10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 follow the same protocols used for STAAR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21</xdr:row>
          <xdr:rowOff>457200</xdr:rowOff>
        </xdr:from>
        <xdr:to>
          <xdr:col>4</xdr:col>
          <xdr:colOff>4419600</xdr:colOff>
          <xdr:row>21</xdr:row>
          <xdr:rowOff>933450</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1000-00000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 follow the same protocols recommended by the 3rd party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21</xdr:row>
          <xdr:rowOff>828675</xdr:rowOff>
        </xdr:from>
        <xdr:to>
          <xdr:col>4</xdr:col>
          <xdr:colOff>3038475</xdr:colOff>
          <xdr:row>21</xdr:row>
          <xdr:rowOff>1323975</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1000-00000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 follow a different set of protocols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39</xdr:row>
          <xdr:rowOff>209550</xdr:rowOff>
        </xdr:from>
        <xdr:to>
          <xdr:col>4</xdr:col>
          <xdr:colOff>3038475</xdr:colOff>
          <xdr:row>39</xdr:row>
          <xdr:rowOff>400050</xdr:rowOff>
        </xdr:to>
        <xdr:sp macro="" textlink="">
          <xdr:nvSpPr>
            <xdr:cNvPr id="80908" name="Check Box 12" hidden="1">
              <a:extLst>
                <a:ext uri="{63B3BB69-23CF-44E3-9099-C40C66FF867C}">
                  <a14:compatExt spid="_x0000_s80908"/>
                </a:ext>
                <a:ext uri="{FF2B5EF4-FFF2-40B4-BE49-F238E27FC236}">
                  <a16:creationId xmlns:a16="http://schemas.microsoft.com/office/drawing/2014/main" id="{00000000-0008-0000-1000-00000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 follow the same protocols used for STAAR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39</xdr:row>
          <xdr:rowOff>447675</xdr:rowOff>
        </xdr:from>
        <xdr:to>
          <xdr:col>4</xdr:col>
          <xdr:colOff>4572000</xdr:colOff>
          <xdr:row>39</xdr:row>
          <xdr:rowOff>933450</xdr:rowOff>
        </xdr:to>
        <xdr:sp macro="" textlink="">
          <xdr:nvSpPr>
            <xdr:cNvPr id="80909" name="Check Box 13" hidden="1">
              <a:extLst>
                <a:ext uri="{63B3BB69-23CF-44E3-9099-C40C66FF867C}">
                  <a14:compatExt spid="_x0000_s80909"/>
                </a:ext>
                <a:ext uri="{FF2B5EF4-FFF2-40B4-BE49-F238E27FC236}">
                  <a16:creationId xmlns:a16="http://schemas.microsoft.com/office/drawing/2014/main" id="{00000000-0008-0000-1000-00000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 follow the same protocols recommended by the 3rd party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39</xdr:row>
          <xdr:rowOff>828675</xdr:rowOff>
        </xdr:from>
        <xdr:to>
          <xdr:col>4</xdr:col>
          <xdr:colOff>3038475</xdr:colOff>
          <xdr:row>39</xdr:row>
          <xdr:rowOff>1323975</xdr:rowOff>
        </xdr:to>
        <xdr:sp macro="" textlink="">
          <xdr:nvSpPr>
            <xdr:cNvPr id="80910" name="Check Box 14" hidden="1">
              <a:extLst>
                <a:ext uri="{63B3BB69-23CF-44E3-9099-C40C66FF867C}">
                  <a14:compatExt spid="_x0000_s80910"/>
                </a:ext>
                <a:ext uri="{FF2B5EF4-FFF2-40B4-BE49-F238E27FC236}">
                  <a16:creationId xmlns:a16="http://schemas.microsoft.com/office/drawing/2014/main" id="{00000000-0008-0000-1000-00000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 follow a different set of protocols (please describe)</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683895</xdr:colOff>
      <xdr:row>0</xdr:row>
      <xdr:rowOff>169545</xdr:rowOff>
    </xdr:from>
    <xdr:to>
      <xdr:col>2</xdr:col>
      <xdr:colOff>1800225</xdr:colOff>
      <xdr:row>0</xdr:row>
      <xdr:rowOff>1202055</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8745" y="169545"/>
          <a:ext cx="2095500" cy="1028700"/>
        </a:xfrm>
        <a:prstGeom prst="rect">
          <a:avLst/>
        </a:prstGeom>
      </xdr:spPr>
    </xdr:pic>
    <xdr:clientData/>
  </xdr:twoCellAnchor>
  <xdr:twoCellAnchor editAs="oneCell">
    <xdr:from>
      <xdr:col>4</xdr:col>
      <xdr:colOff>676275</xdr:colOff>
      <xdr:row>0</xdr:row>
      <xdr:rowOff>100965</xdr:rowOff>
    </xdr:from>
    <xdr:to>
      <xdr:col>4</xdr:col>
      <xdr:colOff>3293745</xdr:colOff>
      <xdr:row>0</xdr:row>
      <xdr:rowOff>1286228</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48850" y="100965"/>
          <a:ext cx="2621280" cy="118716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247650</xdr:colOff>
          <xdr:row>7</xdr:row>
          <xdr:rowOff>57150</xdr:rowOff>
        </xdr:from>
        <xdr:to>
          <xdr:col>3</xdr:col>
          <xdr:colOff>1581150</xdr:colOff>
          <xdr:row>7</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1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Teachers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7</xdr:row>
          <xdr:rowOff>285750</xdr:rowOff>
        </xdr:from>
        <xdr:to>
          <xdr:col>3</xdr:col>
          <xdr:colOff>1581150</xdr:colOff>
          <xdr:row>7</xdr:row>
          <xdr:rowOff>476250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1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Campus Leaders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7</xdr:row>
          <xdr:rowOff>495300</xdr:rowOff>
        </xdr:from>
        <xdr:to>
          <xdr:col>3</xdr:col>
          <xdr:colOff>1581150</xdr:colOff>
          <xdr:row>7</xdr:row>
          <xdr:rowOff>704850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1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District Leaders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xdr:row>
          <xdr:rowOff>723900</xdr:rowOff>
        </xdr:from>
        <xdr:to>
          <xdr:col>3</xdr:col>
          <xdr:colOff>1562100</xdr:colOff>
          <xdr:row>7</xdr:row>
          <xdr:rowOff>933450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1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xdr:row>
          <xdr:rowOff>57150</xdr:rowOff>
        </xdr:from>
        <xdr:to>
          <xdr:col>3</xdr:col>
          <xdr:colOff>1581150</xdr:colOff>
          <xdr:row>12</xdr:row>
          <xdr:rowOff>266700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1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Teachers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xdr:row>
          <xdr:rowOff>285750</xdr:rowOff>
        </xdr:from>
        <xdr:to>
          <xdr:col>3</xdr:col>
          <xdr:colOff>1581150</xdr:colOff>
          <xdr:row>12</xdr:row>
          <xdr:rowOff>476250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1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Campus Leaders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xdr:row>
          <xdr:rowOff>495300</xdr:rowOff>
        </xdr:from>
        <xdr:to>
          <xdr:col>3</xdr:col>
          <xdr:colOff>1581150</xdr:colOff>
          <xdr:row>12</xdr:row>
          <xdr:rowOff>704850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1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District Leaders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2190750</xdr:colOff>
          <xdr:row>12</xdr:row>
          <xdr:rowOff>514350</xdr:rowOff>
        </xdr:from>
        <xdr:to>
          <xdr:col>3</xdr:col>
          <xdr:colOff>3524250</xdr:colOff>
          <xdr:row>12</xdr:row>
          <xdr:rowOff>723900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1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xdr:row>
          <xdr:rowOff>714375</xdr:rowOff>
        </xdr:from>
        <xdr:to>
          <xdr:col>3</xdr:col>
          <xdr:colOff>1581150</xdr:colOff>
          <xdr:row>12</xdr:row>
          <xdr:rowOff>933450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1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Community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2200275</xdr:colOff>
          <xdr:row>12</xdr:row>
          <xdr:rowOff>95250</xdr:rowOff>
        </xdr:from>
        <xdr:to>
          <xdr:col>3</xdr:col>
          <xdr:colOff>3533775</xdr:colOff>
          <xdr:row>12</xdr:row>
          <xdr:rowOff>295275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1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Families of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2190750</xdr:colOff>
          <xdr:row>12</xdr:row>
          <xdr:rowOff>295275</xdr:rowOff>
        </xdr:from>
        <xdr:to>
          <xdr:col>3</xdr:col>
          <xdr:colOff>3524250</xdr:colOff>
          <xdr:row>12</xdr:row>
          <xdr:rowOff>514350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1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28</xdr:row>
          <xdr:rowOff>57150</xdr:rowOff>
        </xdr:from>
        <xdr:to>
          <xdr:col>3</xdr:col>
          <xdr:colOff>1581150</xdr:colOff>
          <xdr:row>28</xdr:row>
          <xdr:rowOff>266700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1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Teachers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28</xdr:row>
          <xdr:rowOff>285750</xdr:rowOff>
        </xdr:from>
        <xdr:to>
          <xdr:col>3</xdr:col>
          <xdr:colOff>1581150</xdr:colOff>
          <xdr:row>28</xdr:row>
          <xdr:rowOff>476250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1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Campus Leaders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28</xdr:row>
          <xdr:rowOff>495300</xdr:rowOff>
        </xdr:from>
        <xdr:to>
          <xdr:col>3</xdr:col>
          <xdr:colOff>1581150</xdr:colOff>
          <xdr:row>28</xdr:row>
          <xdr:rowOff>704850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1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District Leaders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2190750</xdr:colOff>
          <xdr:row>28</xdr:row>
          <xdr:rowOff>514350</xdr:rowOff>
        </xdr:from>
        <xdr:to>
          <xdr:col>3</xdr:col>
          <xdr:colOff>3524250</xdr:colOff>
          <xdr:row>28</xdr:row>
          <xdr:rowOff>723900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1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28</xdr:row>
          <xdr:rowOff>714375</xdr:rowOff>
        </xdr:from>
        <xdr:to>
          <xdr:col>3</xdr:col>
          <xdr:colOff>1581150</xdr:colOff>
          <xdr:row>28</xdr:row>
          <xdr:rowOff>933450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1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Community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2200275</xdr:colOff>
          <xdr:row>28</xdr:row>
          <xdr:rowOff>95250</xdr:rowOff>
        </xdr:from>
        <xdr:to>
          <xdr:col>3</xdr:col>
          <xdr:colOff>3533775</xdr:colOff>
          <xdr:row>28</xdr:row>
          <xdr:rowOff>295275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1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Families of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2190750</xdr:colOff>
          <xdr:row>28</xdr:row>
          <xdr:rowOff>295275</xdr:rowOff>
        </xdr:from>
        <xdr:to>
          <xdr:col>3</xdr:col>
          <xdr:colOff>3524250</xdr:colOff>
          <xdr:row>28</xdr:row>
          <xdr:rowOff>514350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1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Students</a:t>
              </a:r>
            </a:p>
          </xdr:txBody>
        </xdr:sp>
        <xdr:clientData/>
      </xdr:twoCellAnchor>
    </mc:Choice>
    <mc:Fallback/>
  </mc:AlternateContent>
  <xdr:twoCellAnchor>
    <xdr:from>
      <xdr:col>3</xdr:col>
      <xdr:colOff>4213860</xdr:colOff>
      <xdr:row>2</xdr:row>
      <xdr:rowOff>198120</xdr:rowOff>
    </xdr:from>
    <xdr:to>
      <xdr:col>5</xdr:col>
      <xdr:colOff>815340</xdr:colOff>
      <xdr:row>5</xdr:row>
      <xdr:rowOff>53340</xdr:rowOff>
    </xdr:to>
    <xdr:graphicFrame macro="">
      <xdr:nvGraphicFramePr>
        <xdr:cNvPr id="31" name="Chart 30">
          <a:extLst>
            <a:ext uri="{FF2B5EF4-FFF2-40B4-BE49-F238E27FC236}">
              <a16:creationId xmlns:a16="http://schemas.microsoft.com/office/drawing/2014/main" id="{00000000-0008-0000-1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314325</xdr:colOff>
      <xdr:row>0</xdr:row>
      <xdr:rowOff>1419225</xdr:rowOff>
    </xdr:from>
    <xdr:to>
      <xdr:col>9</xdr:col>
      <xdr:colOff>390525</xdr:colOff>
      <xdr:row>1</xdr:row>
      <xdr:rowOff>350843</xdr:rowOff>
    </xdr:to>
    <xdr:grpSp>
      <xdr:nvGrpSpPr>
        <xdr:cNvPr id="4" name="Group 3">
          <a:extLst>
            <a:ext uri="{FF2B5EF4-FFF2-40B4-BE49-F238E27FC236}">
              <a16:creationId xmlns:a16="http://schemas.microsoft.com/office/drawing/2014/main" id="{00000000-0008-0000-1100-000004000000}"/>
            </a:ext>
          </a:extLst>
        </xdr:cNvPr>
        <xdr:cNvGrpSpPr/>
      </xdr:nvGrpSpPr>
      <xdr:grpSpPr>
        <a:xfrm>
          <a:off x="314325" y="1419225"/>
          <a:ext cx="16440150" cy="398468"/>
          <a:chOff x="464820" y="1489433"/>
          <a:chExt cx="15680056" cy="398468"/>
        </a:xfrm>
        <a:solidFill>
          <a:srgbClr val="095592"/>
        </a:solidFill>
      </xdr:grpSpPr>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1100-000005000000}"/>
              </a:ext>
            </a:extLst>
          </xdr:cNvPr>
          <xdr:cNvSpPr/>
        </xdr:nvSpPr>
        <xdr:spPr>
          <a:xfrm>
            <a:off x="464820" y="1497330"/>
            <a:ext cx="1106805" cy="382905"/>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DIRECTIONS</a:t>
            </a:r>
          </a:p>
        </xdr:txBody>
      </xdr:sp>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1100-000006000000}"/>
              </a:ext>
            </a:extLst>
          </xdr:cNvPr>
          <xdr:cNvSpPr/>
        </xdr:nvSpPr>
        <xdr:spPr>
          <a:xfrm>
            <a:off x="1605456" y="1508714"/>
            <a:ext cx="1280620" cy="379187"/>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DISTRICT</a:t>
            </a:r>
            <a:r>
              <a:rPr lang="en-US" sz="1400" baseline="0"/>
              <a:t> INFO</a:t>
            </a:r>
            <a:endParaRPr lang="en-US" sz="1400"/>
          </a:p>
        </xdr:txBody>
      </xdr:sp>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1100-000007000000}"/>
              </a:ext>
            </a:extLst>
          </xdr:cNvPr>
          <xdr:cNvSpPr/>
        </xdr:nvSpPr>
        <xdr:spPr>
          <a:xfrm>
            <a:off x="2908680" y="1512431"/>
            <a:ext cx="1110870" cy="373611"/>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WEIGHTING</a:t>
            </a:r>
          </a:p>
        </xdr:txBody>
      </xdr:sp>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00000000-0008-0000-1100-000008000000}"/>
              </a:ext>
            </a:extLst>
          </xdr:cNvPr>
          <xdr:cNvSpPr/>
        </xdr:nvSpPr>
        <xdr:spPr>
          <a:xfrm>
            <a:off x="7418951" y="1508483"/>
            <a:ext cx="162980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TEACHER</a:t>
            </a:r>
            <a:r>
              <a:rPr lang="en-US" sz="1100" baseline="0"/>
              <a:t> OBSERVATION</a:t>
            </a:r>
            <a:endParaRPr lang="en-US" sz="1100"/>
          </a:p>
        </xdr:txBody>
      </xdr:sp>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00000000-0008-0000-1100-000009000000}"/>
              </a:ext>
            </a:extLst>
          </xdr:cNvPr>
          <xdr:cNvSpPr/>
        </xdr:nvSpPr>
        <xdr:spPr>
          <a:xfrm>
            <a:off x="12143049" y="1498958"/>
            <a:ext cx="1582476" cy="371752"/>
          </a:xfrm>
          <a:prstGeom prst="roundRect">
            <a:avLst/>
          </a:prstGeom>
          <a:solidFill>
            <a:srgbClr val="87C748"/>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Stakeholder</a:t>
            </a:r>
            <a:r>
              <a:rPr lang="en-US" sz="1100" baseline="0"/>
              <a:t> Engagement</a:t>
            </a:r>
            <a:endParaRPr lang="en-US" sz="1100"/>
          </a:p>
        </xdr:txBody>
      </xdr:sp>
      <xdr:sp macro="" textlink="">
        <xdr:nvSpPr>
          <xdr:cNvPr id="10" name="Rectangle: Rounded Corners 9">
            <a:hlinkClick xmlns:r="http://schemas.openxmlformats.org/officeDocument/2006/relationships" r:id="rId9"/>
            <a:extLst>
              <a:ext uri="{FF2B5EF4-FFF2-40B4-BE49-F238E27FC236}">
                <a16:creationId xmlns:a16="http://schemas.microsoft.com/office/drawing/2014/main" id="{00000000-0008-0000-1100-00000A000000}"/>
              </a:ext>
            </a:extLst>
          </xdr:cNvPr>
          <xdr:cNvSpPr/>
        </xdr:nvSpPr>
        <xdr:spPr>
          <a:xfrm>
            <a:off x="13762814" y="1495240"/>
            <a:ext cx="1029511" cy="371752"/>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SPENDING</a:t>
            </a:r>
          </a:p>
        </xdr:txBody>
      </xdr:sp>
      <xdr:sp macro="" textlink="">
        <xdr:nvSpPr>
          <xdr:cNvPr id="11" name="Rectangle: Rounded Corners 10">
            <a:hlinkClick xmlns:r="http://schemas.openxmlformats.org/officeDocument/2006/relationships" r:id="rId10"/>
            <a:extLst>
              <a:ext uri="{FF2B5EF4-FFF2-40B4-BE49-F238E27FC236}">
                <a16:creationId xmlns:a16="http://schemas.microsoft.com/office/drawing/2014/main" id="{00000000-0008-0000-1100-00000B000000}"/>
              </a:ext>
            </a:extLst>
          </xdr:cNvPr>
          <xdr:cNvSpPr/>
        </xdr:nvSpPr>
        <xdr:spPr>
          <a:xfrm>
            <a:off x="14830130" y="1489433"/>
            <a:ext cx="131474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DISTRICT SUPPORT</a:t>
            </a:r>
          </a:p>
        </xdr:txBody>
      </xdr:sp>
      <xdr:sp macro="" textlink="">
        <xdr:nvSpPr>
          <xdr:cNvPr id="12" name="Rectangle: Rounded Corners 11">
            <a:hlinkClick xmlns:r="http://schemas.openxmlformats.org/officeDocument/2006/relationships" r:id="rId11"/>
            <a:extLst>
              <a:ext uri="{FF2B5EF4-FFF2-40B4-BE49-F238E27FC236}">
                <a16:creationId xmlns:a16="http://schemas.microsoft.com/office/drawing/2014/main" id="{00000000-0008-0000-1100-00000C000000}"/>
              </a:ext>
            </a:extLst>
          </xdr:cNvPr>
          <xdr:cNvSpPr/>
        </xdr:nvSpPr>
        <xdr:spPr>
          <a:xfrm>
            <a:off x="4038600" y="1514475"/>
            <a:ext cx="1628775"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TEACHERS</a:t>
            </a:r>
            <a:endParaRPr lang="en-US" sz="1400"/>
          </a:p>
        </xdr:txBody>
      </xdr:sp>
      <xdr:sp macro="" textlink="">
        <xdr:nvSpPr>
          <xdr:cNvPr id="13" name="Rectangle: Rounded Corners 12">
            <a:hlinkClick xmlns:r="http://schemas.openxmlformats.org/officeDocument/2006/relationships" r:id="rId12"/>
            <a:extLst>
              <a:ext uri="{FF2B5EF4-FFF2-40B4-BE49-F238E27FC236}">
                <a16:creationId xmlns:a16="http://schemas.microsoft.com/office/drawing/2014/main" id="{00000000-0008-0000-1100-00000D000000}"/>
              </a:ext>
            </a:extLst>
          </xdr:cNvPr>
          <xdr:cNvSpPr/>
        </xdr:nvSpPr>
        <xdr:spPr>
          <a:xfrm>
            <a:off x="5695950" y="1514475"/>
            <a:ext cx="169545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CAMPUSES</a:t>
            </a:r>
            <a:endParaRPr lang="en-US" sz="1400"/>
          </a:p>
        </xdr:txBody>
      </xdr:sp>
      <xdr:sp macro="" textlink="">
        <xdr:nvSpPr>
          <xdr:cNvPr id="14" name="Rectangle: Rounded Corners 13">
            <a:hlinkClick xmlns:r="http://schemas.openxmlformats.org/officeDocument/2006/relationships" r:id="rId13"/>
            <a:extLst>
              <a:ext uri="{FF2B5EF4-FFF2-40B4-BE49-F238E27FC236}">
                <a16:creationId xmlns:a16="http://schemas.microsoft.com/office/drawing/2014/main" id="{00000000-0008-0000-1100-00000E000000}"/>
              </a:ext>
            </a:extLst>
          </xdr:cNvPr>
          <xdr:cNvSpPr/>
        </xdr:nvSpPr>
        <xdr:spPr>
          <a:xfrm>
            <a:off x="9076301" y="1508483"/>
            <a:ext cx="58204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SLOS</a:t>
            </a:r>
          </a:p>
        </xdr:txBody>
      </xdr:sp>
      <xdr:sp macro="" textlink="">
        <xdr:nvSpPr>
          <xdr:cNvPr id="15" name="Rectangle: Rounded Corners 14">
            <a:hlinkClick xmlns:r="http://schemas.openxmlformats.org/officeDocument/2006/relationships" r:id="rId14"/>
            <a:extLst>
              <a:ext uri="{FF2B5EF4-FFF2-40B4-BE49-F238E27FC236}">
                <a16:creationId xmlns:a16="http://schemas.microsoft.com/office/drawing/2014/main" id="{00000000-0008-0000-1100-00000F000000}"/>
              </a:ext>
            </a:extLst>
          </xdr:cNvPr>
          <xdr:cNvSpPr/>
        </xdr:nvSpPr>
        <xdr:spPr>
          <a:xfrm>
            <a:off x="9676376" y="1508483"/>
            <a:ext cx="113449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PORTFOLIOS</a:t>
            </a:r>
          </a:p>
        </xdr:txBody>
      </xdr:sp>
      <xdr:sp macro="" textlink="">
        <xdr:nvSpPr>
          <xdr:cNvPr id="16" name="Rectangle: Rounded Corners 15">
            <a:hlinkClick xmlns:r="http://schemas.openxmlformats.org/officeDocument/2006/relationships" r:id="rId15"/>
            <a:extLst>
              <a:ext uri="{FF2B5EF4-FFF2-40B4-BE49-F238E27FC236}">
                <a16:creationId xmlns:a16="http://schemas.microsoft.com/office/drawing/2014/main" id="{00000000-0008-0000-1100-000010000000}"/>
              </a:ext>
            </a:extLst>
          </xdr:cNvPr>
          <xdr:cNvSpPr/>
        </xdr:nvSpPr>
        <xdr:spPr>
          <a:xfrm>
            <a:off x="10828902"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VAM</a:t>
            </a:r>
          </a:p>
        </xdr:txBody>
      </xdr:sp>
      <xdr:sp macro="" textlink="">
        <xdr:nvSpPr>
          <xdr:cNvPr id="17" name="Rectangle: Rounded Corners 16">
            <a:hlinkClick xmlns:r="http://schemas.openxmlformats.org/officeDocument/2006/relationships" r:id="rId16"/>
            <a:extLst>
              <a:ext uri="{FF2B5EF4-FFF2-40B4-BE49-F238E27FC236}">
                <a16:creationId xmlns:a16="http://schemas.microsoft.com/office/drawing/2014/main" id="{00000000-0008-0000-1100-000011000000}"/>
              </a:ext>
            </a:extLst>
          </xdr:cNvPr>
          <xdr:cNvSpPr/>
        </xdr:nvSpPr>
        <xdr:spPr>
          <a:xfrm>
            <a:off x="11486127"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PTPT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739140</xdr:colOff>
      <xdr:row>0</xdr:row>
      <xdr:rowOff>226695</xdr:rowOff>
    </xdr:from>
    <xdr:to>
      <xdr:col>2</xdr:col>
      <xdr:colOff>1845945</xdr:colOff>
      <xdr:row>0</xdr:row>
      <xdr:rowOff>1266190</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990" y="226695"/>
          <a:ext cx="2099310" cy="1036320"/>
        </a:xfrm>
        <a:prstGeom prst="rect">
          <a:avLst/>
        </a:prstGeom>
      </xdr:spPr>
    </xdr:pic>
    <xdr:clientData/>
  </xdr:twoCellAnchor>
  <xdr:twoCellAnchor editAs="oneCell">
    <xdr:from>
      <xdr:col>4</xdr:col>
      <xdr:colOff>723900</xdr:colOff>
      <xdr:row>0</xdr:row>
      <xdr:rowOff>110490</xdr:rowOff>
    </xdr:from>
    <xdr:to>
      <xdr:col>4</xdr:col>
      <xdr:colOff>3331845</xdr:colOff>
      <xdr:row>0</xdr:row>
      <xdr:rowOff>1295753</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96475" y="110490"/>
          <a:ext cx="2619375" cy="1185263"/>
        </a:xfrm>
        <a:prstGeom prst="rect">
          <a:avLst/>
        </a:prstGeom>
      </xdr:spPr>
    </xdr:pic>
    <xdr:clientData/>
  </xdr:twoCellAnchor>
  <xdr:twoCellAnchor>
    <xdr:from>
      <xdr:col>3</xdr:col>
      <xdr:colOff>4183380</xdr:colOff>
      <xdr:row>2</xdr:row>
      <xdr:rowOff>60960</xdr:rowOff>
    </xdr:from>
    <xdr:to>
      <xdr:col>5</xdr:col>
      <xdr:colOff>784860</xdr:colOff>
      <xdr:row>5</xdr:row>
      <xdr:rowOff>99060</xdr:rowOff>
    </xdr:to>
    <xdr:graphicFrame macro="">
      <xdr:nvGraphicFramePr>
        <xdr:cNvPr id="13" name="Chart 12">
          <a:extLst>
            <a:ext uri="{FF2B5EF4-FFF2-40B4-BE49-F238E27FC236}">
              <a16:creationId xmlns:a16="http://schemas.microsoft.com/office/drawing/2014/main" id="{00000000-0008-0000-1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466725</xdr:colOff>
      <xdr:row>0</xdr:row>
      <xdr:rowOff>1457325</xdr:rowOff>
    </xdr:from>
    <xdr:to>
      <xdr:col>9</xdr:col>
      <xdr:colOff>247650</xdr:colOff>
      <xdr:row>1</xdr:row>
      <xdr:rowOff>388943</xdr:rowOff>
    </xdr:to>
    <xdr:grpSp>
      <xdr:nvGrpSpPr>
        <xdr:cNvPr id="14" name="Group 13">
          <a:extLst>
            <a:ext uri="{FF2B5EF4-FFF2-40B4-BE49-F238E27FC236}">
              <a16:creationId xmlns:a16="http://schemas.microsoft.com/office/drawing/2014/main" id="{00000000-0008-0000-1200-00000E000000}"/>
            </a:ext>
          </a:extLst>
        </xdr:cNvPr>
        <xdr:cNvGrpSpPr/>
      </xdr:nvGrpSpPr>
      <xdr:grpSpPr>
        <a:xfrm>
          <a:off x="466725" y="1457325"/>
          <a:ext cx="16440150" cy="398468"/>
          <a:chOff x="464820" y="1489433"/>
          <a:chExt cx="15680056" cy="398468"/>
        </a:xfrm>
        <a:solidFill>
          <a:srgbClr val="095592"/>
        </a:solidFill>
      </xdr:grpSpPr>
      <xdr:sp macro="" textlink="">
        <xdr:nvSpPr>
          <xdr:cNvPr id="15" name="Rectangle: Rounded Corners 14">
            <a:hlinkClick xmlns:r="http://schemas.openxmlformats.org/officeDocument/2006/relationships" r:id="rId4"/>
            <a:extLst>
              <a:ext uri="{FF2B5EF4-FFF2-40B4-BE49-F238E27FC236}">
                <a16:creationId xmlns:a16="http://schemas.microsoft.com/office/drawing/2014/main" id="{00000000-0008-0000-1200-00000F000000}"/>
              </a:ext>
            </a:extLst>
          </xdr:cNvPr>
          <xdr:cNvSpPr/>
        </xdr:nvSpPr>
        <xdr:spPr>
          <a:xfrm>
            <a:off x="464820" y="1497330"/>
            <a:ext cx="1106805" cy="382905"/>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DIRECTIONS</a:t>
            </a:r>
          </a:p>
        </xdr:txBody>
      </xdr:sp>
      <xdr:sp macro="" textlink="">
        <xdr:nvSpPr>
          <xdr:cNvPr id="16" name="Rectangle: Rounded Corners 15">
            <a:hlinkClick xmlns:r="http://schemas.openxmlformats.org/officeDocument/2006/relationships" r:id="rId5"/>
            <a:extLst>
              <a:ext uri="{FF2B5EF4-FFF2-40B4-BE49-F238E27FC236}">
                <a16:creationId xmlns:a16="http://schemas.microsoft.com/office/drawing/2014/main" id="{00000000-0008-0000-1200-000010000000}"/>
              </a:ext>
            </a:extLst>
          </xdr:cNvPr>
          <xdr:cNvSpPr/>
        </xdr:nvSpPr>
        <xdr:spPr>
          <a:xfrm>
            <a:off x="1605456" y="1508714"/>
            <a:ext cx="1280620" cy="379187"/>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DISTRICT</a:t>
            </a:r>
            <a:r>
              <a:rPr lang="en-US" sz="1400" baseline="0"/>
              <a:t> INFO</a:t>
            </a:r>
            <a:endParaRPr lang="en-US" sz="1400"/>
          </a:p>
        </xdr:txBody>
      </xdr:sp>
      <xdr:sp macro="" textlink="">
        <xdr:nvSpPr>
          <xdr:cNvPr id="17" name="Rectangle: Rounded Corners 16">
            <a:hlinkClick xmlns:r="http://schemas.openxmlformats.org/officeDocument/2006/relationships" r:id="rId6"/>
            <a:extLst>
              <a:ext uri="{FF2B5EF4-FFF2-40B4-BE49-F238E27FC236}">
                <a16:creationId xmlns:a16="http://schemas.microsoft.com/office/drawing/2014/main" id="{00000000-0008-0000-1200-000011000000}"/>
              </a:ext>
            </a:extLst>
          </xdr:cNvPr>
          <xdr:cNvSpPr/>
        </xdr:nvSpPr>
        <xdr:spPr>
          <a:xfrm>
            <a:off x="2908680" y="1512431"/>
            <a:ext cx="1110870" cy="373611"/>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WEIGHTING</a:t>
            </a:r>
          </a:p>
        </xdr:txBody>
      </xdr:sp>
      <xdr:sp macro="" textlink="">
        <xdr:nvSpPr>
          <xdr:cNvPr id="18" name="Rectangle: Rounded Corners 17">
            <a:hlinkClick xmlns:r="http://schemas.openxmlformats.org/officeDocument/2006/relationships" r:id="rId7"/>
            <a:extLst>
              <a:ext uri="{FF2B5EF4-FFF2-40B4-BE49-F238E27FC236}">
                <a16:creationId xmlns:a16="http://schemas.microsoft.com/office/drawing/2014/main" id="{00000000-0008-0000-1200-000012000000}"/>
              </a:ext>
            </a:extLst>
          </xdr:cNvPr>
          <xdr:cNvSpPr/>
        </xdr:nvSpPr>
        <xdr:spPr>
          <a:xfrm>
            <a:off x="7418951" y="1508483"/>
            <a:ext cx="162980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TEACHER</a:t>
            </a:r>
            <a:r>
              <a:rPr lang="en-US" sz="1100" baseline="0"/>
              <a:t> OBSERVATION</a:t>
            </a:r>
            <a:endParaRPr lang="en-US" sz="1100"/>
          </a:p>
        </xdr:txBody>
      </xdr:sp>
      <xdr:sp macro="" textlink="">
        <xdr:nvSpPr>
          <xdr:cNvPr id="19" name="Rectangle: Rounded Corners 18">
            <a:hlinkClick xmlns:r="http://schemas.openxmlformats.org/officeDocument/2006/relationships" r:id="rId8"/>
            <a:extLst>
              <a:ext uri="{FF2B5EF4-FFF2-40B4-BE49-F238E27FC236}">
                <a16:creationId xmlns:a16="http://schemas.microsoft.com/office/drawing/2014/main" id="{00000000-0008-0000-1200-000013000000}"/>
              </a:ext>
            </a:extLst>
          </xdr:cNvPr>
          <xdr:cNvSpPr/>
        </xdr:nvSpPr>
        <xdr:spPr>
          <a:xfrm>
            <a:off x="12143049" y="1498958"/>
            <a:ext cx="158247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Stakeholder</a:t>
            </a:r>
            <a:r>
              <a:rPr lang="en-US" sz="1100" baseline="0"/>
              <a:t> Engagement</a:t>
            </a:r>
            <a:endParaRPr lang="en-US" sz="1100"/>
          </a:p>
        </xdr:txBody>
      </xdr:sp>
      <xdr:sp macro="" textlink="">
        <xdr:nvSpPr>
          <xdr:cNvPr id="20" name="Rectangle: Rounded Corners 19">
            <a:hlinkClick xmlns:r="http://schemas.openxmlformats.org/officeDocument/2006/relationships" r:id="rId9"/>
            <a:extLst>
              <a:ext uri="{FF2B5EF4-FFF2-40B4-BE49-F238E27FC236}">
                <a16:creationId xmlns:a16="http://schemas.microsoft.com/office/drawing/2014/main" id="{00000000-0008-0000-1200-000014000000}"/>
              </a:ext>
            </a:extLst>
          </xdr:cNvPr>
          <xdr:cNvSpPr/>
        </xdr:nvSpPr>
        <xdr:spPr>
          <a:xfrm>
            <a:off x="13762814" y="1495240"/>
            <a:ext cx="1029511" cy="371752"/>
          </a:xfrm>
          <a:prstGeom prst="roundRect">
            <a:avLst/>
          </a:prstGeom>
          <a:solidFill>
            <a:srgbClr val="87C748"/>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SPENDING</a:t>
            </a:r>
          </a:p>
        </xdr:txBody>
      </xdr:sp>
      <xdr:sp macro="" textlink="">
        <xdr:nvSpPr>
          <xdr:cNvPr id="21" name="Rectangle: Rounded Corners 20">
            <a:hlinkClick xmlns:r="http://schemas.openxmlformats.org/officeDocument/2006/relationships" r:id="rId10"/>
            <a:extLst>
              <a:ext uri="{FF2B5EF4-FFF2-40B4-BE49-F238E27FC236}">
                <a16:creationId xmlns:a16="http://schemas.microsoft.com/office/drawing/2014/main" id="{00000000-0008-0000-1200-000015000000}"/>
              </a:ext>
            </a:extLst>
          </xdr:cNvPr>
          <xdr:cNvSpPr/>
        </xdr:nvSpPr>
        <xdr:spPr>
          <a:xfrm>
            <a:off x="14830130" y="1489433"/>
            <a:ext cx="131474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DISTRICT SUPPORT</a:t>
            </a:r>
          </a:p>
        </xdr:txBody>
      </xdr:sp>
      <xdr:sp macro="" textlink="">
        <xdr:nvSpPr>
          <xdr:cNvPr id="22" name="Rectangle: Rounded Corners 21">
            <a:hlinkClick xmlns:r="http://schemas.openxmlformats.org/officeDocument/2006/relationships" r:id="rId11"/>
            <a:extLst>
              <a:ext uri="{FF2B5EF4-FFF2-40B4-BE49-F238E27FC236}">
                <a16:creationId xmlns:a16="http://schemas.microsoft.com/office/drawing/2014/main" id="{00000000-0008-0000-1200-000016000000}"/>
              </a:ext>
            </a:extLst>
          </xdr:cNvPr>
          <xdr:cNvSpPr/>
        </xdr:nvSpPr>
        <xdr:spPr>
          <a:xfrm>
            <a:off x="4038600" y="1514475"/>
            <a:ext cx="1628775"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TEACHERS</a:t>
            </a:r>
            <a:endParaRPr lang="en-US" sz="1400"/>
          </a:p>
        </xdr:txBody>
      </xdr:sp>
      <xdr:sp macro="" textlink="">
        <xdr:nvSpPr>
          <xdr:cNvPr id="32" name="Rectangle: Rounded Corners 31">
            <a:hlinkClick xmlns:r="http://schemas.openxmlformats.org/officeDocument/2006/relationships" r:id="rId12"/>
            <a:extLst>
              <a:ext uri="{FF2B5EF4-FFF2-40B4-BE49-F238E27FC236}">
                <a16:creationId xmlns:a16="http://schemas.microsoft.com/office/drawing/2014/main" id="{00000000-0008-0000-1200-000020000000}"/>
              </a:ext>
            </a:extLst>
          </xdr:cNvPr>
          <xdr:cNvSpPr/>
        </xdr:nvSpPr>
        <xdr:spPr>
          <a:xfrm>
            <a:off x="5695950" y="1514475"/>
            <a:ext cx="169545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CAMPUSES</a:t>
            </a:r>
            <a:endParaRPr lang="en-US" sz="1400"/>
          </a:p>
        </xdr:txBody>
      </xdr:sp>
      <xdr:sp macro="" textlink="">
        <xdr:nvSpPr>
          <xdr:cNvPr id="33" name="Rectangle: Rounded Corners 32">
            <a:hlinkClick xmlns:r="http://schemas.openxmlformats.org/officeDocument/2006/relationships" r:id="rId13"/>
            <a:extLst>
              <a:ext uri="{FF2B5EF4-FFF2-40B4-BE49-F238E27FC236}">
                <a16:creationId xmlns:a16="http://schemas.microsoft.com/office/drawing/2014/main" id="{00000000-0008-0000-1200-000021000000}"/>
              </a:ext>
            </a:extLst>
          </xdr:cNvPr>
          <xdr:cNvSpPr/>
        </xdr:nvSpPr>
        <xdr:spPr>
          <a:xfrm>
            <a:off x="9076301" y="1508483"/>
            <a:ext cx="58204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SLOS</a:t>
            </a:r>
          </a:p>
        </xdr:txBody>
      </xdr:sp>
      <xdr:sp macro="" textlink="">
        <xdr:nvSpPr>
          <xdr:cNvPr id="34" name="Rectangle: Rounded Corners 33">
            <a:hlinkClick xmlns:r="http://schemas.openxmlformats.org/officeDocument/2006/relationships" r:id="rId14"/>
            <a:extLst>
              <a:ext uri="{FF2B5EF4-FFF2-40B4-BE49-F238E27FC236}">
                <a16:creationId xmlns:a16="http://schemas.microsoft.com/office/drawing/2014/main" id="{00000000-0008-0000-1200-000022000000}"/>
              </a:ext>
            </a:extLst>
          </xdr:cNvPr>
          <xdr:cNvSpPr/>
        </xdr:nvSpPr>
        <xdr:spPr>
          <a:xfrm>
            <a:off x="9676376" y="1508483"/>
            <a:ext cx="113449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PORTFOLIOS</a:t>
            </a:r>
          </a:p>
        </xdr:txBody>
      </xdr:sp>
      <xdr:sp macro="" textlink="">
        <xdr:nvSpPr>
          <xdr:cNvPr id="35" name="Rectangle: Rounded Corners 34">
            <a:hlinkClick xmlns:r="http://schemas.openxmlformats.org/officeDocument/2006/relationships" r:id="rId15"/>
            <a:extLst>
              <a:ext uri="{FF2B5EF4-FFF2-40B4-BE49-F238E27FC236}">
                <a16:creationId xmlns:a16="http://schemas.microsoft.com/office/drawing/2014/main" id="{00000000-0008-0000-1200-000023000000}"/>
              </a:ext>
            </a:extLst>
          </xdr:cNvPr>
          <xdr:cNvSpPr/>
        </xdr:nvSpPr>
        <xdr:spPr>
          <a:xfrm>
            <a:off x="10828902"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VAM</a:t>
            </a:r>
          </a:p>
        </xdr:txBody>
      </xdr:sp>
      <xdr:sp macro="" textlink="">
        <xdr:nvSpPr>
          <xdr:cNvPr id="36" name="Rectangle: Rounded Corners 35">
            <a:hlinkClick xmlns:r="http://schemas.openxmlformats.org/officeDocument/2006/relationships" r:id="rId16"/>
            <a:extLst>
              <a:ext uri="{FF2B5EF4-FFF2-40B4-BE49-F238E27FC236}">
                <a16:creationId xmlns:a16="http://schemas.microsoft.com/office/drawing/2014/main" id="{00000000-0008-0000-1200-000024000000}"/>
              </a:ext>
            </a:extLst>
          </xdr:cNvPr>
          <xdr:cNvSpPr/>
        </xdr:nvSpPr>
        <xdr:spPr>
          <a:xfrm>
            <a:off x="11486127"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PTPT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655320</xdr:colOff>
      <xdr:row>0</xdr:row>
      <xdr:rowOff>302895</xdr:rowOff>
    </xdr:from>
    <xdr:to>
      <xdr:col>2</xdr:col>
      <xdr:colOff>1773555</xdr:colOff>
      <xdr:row>0</xdr:row>
      <xdr:rowOff>1331595</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0170" y="302895"/>
          <a:ext cx="2095500" cy="1028700"/>
        </a:xfrm>
        <a:prstGeom prst="rect">
          <a:avLst/>
        </a:prstGeom>
      </xdr:spPr>
    </xdr:pic>
    <xdr:clientData/>
  </xdr:twoCellAnchor>
  <xdr:twoCellAnchor editAs="oneCell">
    <xdr:from>
      <xdr:col>4</xdr:col>
      <xdr:colOff>497205</xdr:colOff>
      <xdr:row>0</xdr:row>
      <xdr:rowOff>150495</xdr:rowOff>
    </xdr:from>
    <xdr:to>
      <xdr:col>4</xdr:col>
      <xdr:colOff>3117215</xdr:colOff>
      <xdr:row>0</xdr:row>
      <xdr:rowOff>1345283</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69780" y="150495"/>
          <a:ext cx="2619375" cy="1189073"/>
        </a:xfrm>
        <a:prstGeom prst="rect">
          <a:avLst/>
        </a:prstGeom>
      </xdr:spPr>
    </xdr:pic>
    <xdr:clientData/>
  </xdr:twoCellAnchor>
  <xdr:twoCellAnchor>
    <xdr:from>
      <xdr:col>4</xdr:col>
      <xdr:colOff>9525</xdr:colOff>
      <xdr:row>2</xdr:row>
      <xdr:rowOff>95250</xdr:rowOff>
    </xdr:from>
    <xdr:to>
      <xdr:col>5</xdr:col>
      <xdr:colOff>838200</xdr:colOff>
      <xdr:row>7</xdr:row>
      <xdr:rowOff>104775</xdr:rowOff>
    </xdr:to>
    <xdr:graphicFrame macro="">
      <xdr:nvGraphicFramePr>
        <xdr:cNvPr id="13" name="Chart 12">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333375</xdr:colOff>
      <xdr:row>0</xdr:row>
      <xdr:rowOff>1447800</xdr:rowOff>
    </xdr:from>
    <xdr:to>
      <xdr:col>9</xdr:col>
      <xdr:colOff>409575</xdr:colOff>
      <xdr:row>1</xdr:row>
      <xdr:rowOff>379418</xdr:rowOff>
    </xdr:to>
    <xdr:grpSp>
      <xdr:nvGrpSpPr>
        <xdr:cNvPr id="4" name="Group 3">
          <a:extLst>
            <a:ext uri="{FF2B5EF4-FFF2-40B4-BE49-F238E27FC236}">
              <a16:creationId xmlns:a16="http://schemas.microsoft.com/office/drawing/2014/main" id="{00000000-0008-0000-1300-000004000000}"/>
            </a:ext>
          </a:extLst>
        </xdr:cNvPr>
        <xdr:cNvGrpSpPr/>
      </xdr:nvGrpSpPr>
      <xdr:grpSpPr>
        <a:xfrm>
          <a:off x="333375" y="1447800"/>
          <a:ext cx="16440150" cy="398468"/>
          <a:chOff x="464820" y="1489433"/>
          <a:chExt cx="15680056" cy="398468"/>
        </a:xfrm>
        <a:solidFill>
          <a:srgbClr val="095592"/>
        </a:solidFill>
      </xdr:grpSpPr>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1300-000005000000}"/>
              </a:ext>
            </a:extLst>
          </xdr:cNvPr>
          <xdr:cNvSpPr/>
        </xdr:nvSpPr>
        <xdr:spPr>
          <a:xfrm>
            <a:off x="464820" y="1497330"/>
            <a:ext cx="1106805" cy="382905"/>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DIRECTIONS</a:t>
            </a:r>
          </a:p>
        </xdr:txBody>
      </xdr:sp>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1300-000006000000}"/>
              </a:ext>
            </a:extLst>
          </xdr:cNvPr>
          <xdr:cNvSpPr/>
        </xdr:nvSpPr>
        <xdr:spPr>
          <a:xfrm>
            <a:off x="1605456" y="1508714"/>
            <a:ext cx="1280620" cy="379187"/>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DISTRICT</a:t>
            </a:r>
            <a:r>
              <a:rPr lang="en-US" sz="1400" baseline="0"/>
              <a:t> INFO</a:t>
            </a:r>
            <a:endParaRPr lang="en-US" sz="1400"/>
          </a:p>
        </xdr:txBody>
      </xdr:sp>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1300-000007000000}"/>
              </a:ext>
            </a:extLst>
          </xdr:cNvPr>
          <xdr:cNvSpPr/>
        </xdr:nvSpPr>
        <xdr:spPr>
          <a:xfrm>
            <a:off x="2908680" y="1512431"/>
            <a:ext cx="1110870" cy="373611"/>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WEIGHTING</a:t>
            </a:r>
          </a:p>
        </xdr:txBody>
      </xdr:sp>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00000000-0008-0000-1300-000008000000}"/>
              </a:ext>
            </a:extLst>
          </xdr:cNvPr>
          <xdr:cNvSpPr/>
        </xdr:nvSpPr>
        <xdr:spPr>
          <a:xfrm>
            <a:off x="7418951" y="1508483"/>
            <a:ext cx="162980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TEACHER</a:t>
            </a:r>
            <a:r>
              <a:rPr lang="en-US" sz="1100" baseline="0"/>
              <a:t> OBSERVATION</a:t>
            </a:r>
            <a:endParaRPr lang="en-US" sz="1100"/>
          </a:p>
        </xdr:txBody>
      </xdr:sp>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00000000-0008-0000-1300-000009000000}"/>
              </a:ext>
            </a:extLst>
          </xdr:cNvPr>
          <xdr:cNvSpPr/>
        </xdr:nvSpPr>
        <xdr:spPr>
          <a:xfrm>
            <a:off x="12143049" y="1498958"/>
            <a:ext cx="1582476"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Stakeholder</a:t>
            </a:r>
            <a:r>
              <a:rPr lang="en-US" sz="1100" baseline="0"/>
              <a:t> Engagement</a:t>
            </a:r>
            <a:endParaRPr lang="en-US" sz="1100"/>
          </a:p>
        </xdr:txBody>
      </xdr:sp>
      <xdr:sp macro="" textlink="">
        <xdr:nvSpPr>
          <xdr:cNvPr id="10" name="Rectangle: Rounded Corners 9">
            <a:hlinkClick xmlns:r="http://schemas.openxmlformats.org/officeDocument/2006/relationships" r:id="rId9"/>
            <a:extLst>
              <a:ext uri="{FF2B5EF4-FFF2-40B4-BE49-F238E27FC236}">
                <a16:creationId xmlns:a16="http://schemas.microsoft.com/office/drawing/2014/main" id="{00000000-0008-0000-1300-00000A000000}"/>
              </a:ext>
            </a:extLst>
          </xdr:cNvPr>
          <xdr:cNvSpPr/>
        </xdr:nvSpPr>
        <xdr:spPr>
          <a:xfrm>
            <a:off x="13762814" y="1495240"/>
            <a:ext cx="1029511" cy="371752"/>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SPENDING</a:t>
            </a:r>
          </a:p>
        </xdr:txBody>
      </xdr:sp>
      <xdr:sp macro="" textlink="">
        <xdr:nvSpPr>
          <xdr:cNvPr id="11" name="Rectangle: Rounded Corners 10">
            <a:hlinkClick xmlns:r="http://schemas.openxmlformats.org/officeDocument/2006/relationships" r:id="rId10"/>
            <a:extLst>
              <a:ext uri="{FF2B5EF4-FFF2-40B4-BE49-F238E27FC236}">
                <a16:creationId xmlns:a16="http://schemas.microsoft.com/office/drawing/2014/main" id="{00000000-0008-0000-1300-00000B000000}"/>
              </a:ext>
            </a:extLst>
          </xdr:cNvPr>
          <xdr:cNvSpPr/>
        </xdr:nvSpPr>
        <xdr:spPr>
          <a:xfrm>
            <a:off x="14830130" y="1489433"/>
            <a:ext cx="1314746" cy="371752"/>
          </a:xfrm>
          <a:prstGeom prst="roundRect">
            <a:avLst/>
          </a:prstGeom>
          <a:solidFill>
            <a:srgbClr val="87C748"/>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DISTRICT SUPPORT</a:t>
            </a:r>
          </a:p>
        </xdr:txBody>
      </xdr:sp>
      <xdr:sp macro="" textlink="">
        <xdr:nvSpPr>
          <xdr:cNvPr id="12" name="Rectangle: Rounded Corners 11">
            <a:hlinkClick xmlns:r="http://schemas.openxmlformats.org/officeDocument/2006/relationships" r:id="rId11"/>
            <a:extLst>
              <a:ext uri="{FF2B5EF4-FFF2-40B4-BE49-F238E27FC236}">
                <a16:creationId xmlns:a16="http://schemas.microsoft.com/office/drawing/2014/main" id="{00000000-0008-0000-1300-00000C000000}"/>
              </a:ext>
            </a:extLst>
          </xdr:cNvPr>
          <xdr:cNvSpPr/>
        </xdr:nvSpPr>
        <xdr:spPr>
          <a:xfrm>
            <a:off x="4038600" y="1514475"/>
            <a:ext cx="1628775"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TEACHERS</a:t>
            </a:r>
            <a:endParaRPr lang="en-US" sz="1400"/>
          </a:p>
        </xdr:txBody>
      </xdr:sp>
      <xdr:sp macro="" textlink="">
        <xdr:nvSpPr>
          <xdr:cNvPr id="23" name="Rectangle: Rounded Corners 22">
            <a:hlinkClick xmlns:r="http://schemas.openxmlformats.org/officeDocument/2006/relationships" r:id="rId12"/>
            <a:extLst>
              <a:ext uri="{FF2B5EF4-FFF2-40B4-BE49-F238E27FC236}">
                <a16:creationId xmlns:a16="http://schemas.microsoft.com/office/drawing/2014/main" id="{00000000-0008-0000-1300-000017000000}"/>
              </a:ext>
            </a:extLst>
          </xdr:cNvPr>
          <xdr:cNvSpPr/>
        </xdr:nvSpPr>
        <xdr:spPr>
          <a:xfrm>
            <a:off x="5695950" y="1514475"/>
            <a:ext cx="1695450"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ELIGIBLE</a:t>
            </a:r>
            <a:r>
              <a:rPr lang="en-US" sz="1400" baseline="0"/>
              <a:t> CAMPUSES</a:t>
            </a:r>
            <a:endParaRPr lang="en-US" sz="1400"/>
          </a:p>
        </xdr:txBody>
      </xdr:sp>
      <xdr:sp macro="" textlink="">
        <xdr:nvSpPr>
          <xdr:cNvPr id="24" name="Rectangle: Rounded Corners 23">
            <a:hlinkClick xmlns:r="http://schemas.openxmlformats.org/officeDocument/2006/relationships" r:id="rId13"/>
            <a:extLst>
              <a:ext uri="{FF2B5EF4-FFF2-40B4-BE49-F238E27FC236}">
                <a16:creationId xmlns:a16="http://schemas.microsoft.com/office/drawing/2014/main" id="{00000000-0008-0000-1300-000018000000}"/>
              </a:ext>
            </a:extLst>
          </xdr:cNvPr>
          <xdr:cNvSpPr/>
        </xdr:nvSpPr>
        <xdr:spPr>
          <a:xfrm>
            <a:off x="9076301" y="1508483"/>
            <a:ext cx="58204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SLOS</a:t>
            </a:r>
          </a:p>
        </xdr:txBody>
      </xdr:sp>
      <xdr:sp macro="" textlink="">
        <xdr:nvSpPr>
          <xdr:cNvPr id="25" name="Rectangle: Rounded Corners 24">
            <a:hlinkClick xmlns:r="http://schemas.openxmlformats.org/officeDocument/2006/relationships" r:id="rId14"/>
            <a:extLst>
              <a:ext uri="{FF2B5EF4-FFF2-40B4-BE49-F238E27FC236}">
                <a16:creationId xmlns:a16="http://schemas.microsoft.com/office/drawing/2014/main" id="{00000000-0008-0000-1300-000019000000}"/>
              </a:ext>
            </a:extLst>
          </xdr:cNvPr>
          <xdr:cNvSpPr/>
        </xdr:nvSpPr>
        <xdr:spPr>
          <a:xfrm>
            <a:off x="9676376" y="1508483"/>
            <a:ext cx="1134499"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PORTFOLIOS</a:t>
            </a:r>
          </a:p>
        </xdr:txBody>
      </xdr:sp>
      <xdr:sp macro="" textlink="">
        <xdr:nvSpPr>
          <xdr:cNvPr id="26" name="Rectangle: Rounded Corners 25">
            <a:hlinkClick xmlns:r="http://schemas.openxmlformats.org/officeDocument/2006/relationships" r:id="rId15"/>
            <a:extLst>
              <a:ext uri="{FF2B5EF4-FFF2-40B4-BE49-F238E27FC236}">
                <a16:creationId xmlns:a16="http://schemas.microsoft.com/office/drawing/2014/main" id="{00000000-0008-0000-1300-00001A000000}"/>
              </a:ext>
            </a:extLst>
          </xdr:cNvPr>
          <xdr:cNvSpPr/>
        </xdr:nvSpPr>
        <xdr:spPr>
          <a:xfrm>
            <a:off x="10828902" y="1508483"/>
            <a:ext cx="629674" cy="366176"/>
          </a:xfrm>
          <a:prstGeom prst="roundRect">
            <a:avLst/>
          </a:prstGeom>
          <a:solidFill>
            <a:srgbClr val="095592"/>
          </a:solid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VAM</a:t>
            </a:r>
          </a:p>
        </xdr:txBody>
      </xdr:sp>
      <xdr:sp macro="" textlink="">
        <xdr:nvSpPr>
          <xdr:cNvPr id="27" name="Rectangle: Rounded Corners 26">
            <a:hlinkClick xmlns:r="http://schemas.openxmlformats.org/officeDocument/2006/relationships" r:id="rId16"/>
            <a:extLst>
              <a:ext uri="{FF2B5EF4-FFF2-40B4-BE49-F238E27FC236}">
                <a16:creationId xmlns:a16="http://schemas.microsoft.com/office/drawing/2014/main" id="{00000000-0008-0000-1300-00001B000000}"/>
              </a:ext>
            </a:extLst>
          </xdr:cNvPr>
          <xdr:cNvSpPr/>
        </xdr:nvSpPr>
        <xdr:spPr>
          <a:xfrm>
            <a:off x="11486127" y="1508483"/>
            <a:ext cx="629674" cy="366176"/>
          </a:xfrm>
          <a:prstGeom prst="roundRect">
            <a:avLst/>
          </a:prstGeom>
          <a:grpFill/>
          <a:ln>
            <a:noFill/>
          </a:ln>
          <a:effectLst>
            <a:outerShdw blurRad="44450" dist="27940" dir="5400000" algn="ctr">
              <a:srgbClr val="000000">
                <a:alpha val="32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PTPT</a:t>
            </a:r>
          </a:p>
        </xdr:txBody>
      </xdr:sp>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ject_Description" xr10:uid="{00000000-0013-0000-FFFF-FFFF01000000}" sourceName="Subject Description">
  <extLst>
    <x:ext xmlns:x15="http://schemas.microsoft.com/office/spreadsheetml/2010/11/main" uri="{2F2917AC-EB37-4324-AD4E-5DD8C200BD13}">
      <x15:tableSlicerCache tableId="1"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rade_Level" xr10:uid="{00000000-0013-0000-FFFF-FFFF02000000}" sourceName="Grade Level">
  <extLst>
    <x:ext xmlns:x15="http://schemas.microsoft.com/office/spreadsheetml/2010/11/main" uri="{2F2917AC-EB37-4324-AD4E-5DD8C200BD13}">
      <x15:tableSlicerCache tableId="1"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_Currently_Uses_Service_ID" xr10:uid="{00000000-0013-0000-FFFF-FFFF03000000}" sourceName="District Currently Uses Service ID: based on 2021 October PEIMS submission">
  <extLst>
    <x:ext xmlns:x15="http://schemas.microsoft.com/office/spreadsheetml/2010/11/main" uri="{2F2917AC-EB37-4324-AD4E-5DD8C200BD13}">
      <x15:tableSlicerCache tableId="1"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igible_Teacher_Category" xr10:uid="{00000000-0013-0000-FFFF-FFFF04000000}" sourceName="Eligible Teacher Category">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ject Description" xr10:uid="{00000000-0014-0000-FFFF-FFFF01000000}" cache="Slicer_Subject_Description" caption="Subject Description" style="SlicerStyleLight2" rowHeight="241300"/>
  <slicer name="Grade Level" xr10:uid="{00000000-0014-0000-FFFF-FFFF02000000}" cache="Slicer_Grade_Level" caption="Grade Level" style="SlicerStyleLight2" rowHeight="241300"/>
  <slicer name="District Currently Uses Service ID" xr10:uid="{00000000-0014-0000-FFFF-FFFF03000000}" cache="Slicer_District_Currently_Uses_Service_ID" caption="District Currently Uses Service ID: based on 2021 October PEIMS submission" style="SlicerStyleLight2" rowHeight="241300"/>
  <slicer name="Eligible Teacher Category" xr10:uid="{00000000-0014-0000-FFFF-FFFF04000000}" cache="Slicer_Eligible_Teacher_Category" caption="Eligible Teacher Category"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22:H1697" totalsRowShown="0" headerRowDxfId="231" dataDxfId="230">
  <autoFilter ref="C22:H1697" xr:uid="{00000000-0009-0000-0100-000001000000}">
    <filterColumn colId="2">
      <filters>
        <filter val="ENGLISH LANGUAGE ARTS"/>
      </filters>
    </filterColumn>
    <filterColumn colId="5">
      <filters>
        <filter val="1"/>
        <filter val="2"/>
      </filters>
    </filterColumn>
  </autoFilter>
  <sortState xmlns:xlrd2="http://schemas.microsoft.com/office/spreadsheetml/2017/richdata2" ref="C1697:H1697">
    <sortCondition ref="E22:E1697"/>
  </sortState>
  <tableColumns count="6">
    <tableColumn id="1" xr3:uid="{00000000-0010-0000-0000-000001000000}" name="Service ID" dataDxfId="229"/>
    <tableColumn id="2" xr3:uid="{00000000-0010-0000-0000-000002000000}" name="Service Description (Content/Grade-Level)" dataDxfId="228"/>
    <tableColumn id="3" xr3:uid="{00000000-0010-0000-0000-000003000000}" name="Subject Description" dataDxfId="227"/>
    <tableColumn id="4" xr3:uid="{00000000-0010-0000-0000-000004000000}" name="Grade Level" dataDxfId="226"/>
    <tableColumn id="5" xr3:uid="{00000000-0010-0000-0000-000005000000}" name="District Currently Uses Service ID: based on 2021 October PEIMS submission" dataDxfId="225"/>
    <tableColumn id="6" xr3:uid="{00000000-0010-0000-0000-000006000000}" name="Eligible Teacher Category" dataDxfId="224"/>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8:E285" totalsRowShown="0">
  <autoFilter ref="C8:E285" xr:uid="{00000000-0009-0000-0100-000002000000}"/>
  <sortState xmlns:xlrd2="http://schemas.microsoft.com/office/spreadsheetml/2017/richdata2" ref="C9:E285">
    <sortCondition ref="E8:E285"/>
  </sortState>
  <tableColumns count="3">
    <tableColumn id="1" xr3:uid="{00000000-0010-0000-0100-000001000000}" name="CDCN" dataDxfId="223"/>
    <tableColumn id="2" xr3:uid="{00000000-0010-0000-0100-000002000000}" name="CAMPUS NAME" dataDxfId="222"/>
    <tableColumn id="3" xr3:uid="{00000000-0010-0000-0100-000003000000}" name="ELIGIBLE CAMPUS (YES/NO)"/>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TIA Color Scheme">
      <a:dk1>
        <a:sysClr val="windowText" lastClr="000000"/>
      </a:dk1>
      <a:lt1>
        <a:sysClr val="window" lastClr="FFFFFF"/>
      </a:lt1>
      <a:dk2>
        <a:srgbClr val="44546A"/>
      </a:dk2>
      <a:lt2>
        <a:srgbClr val="E7E6E6"/>
      </a:lt2>
      <a:accent1>
        <a:srgbClr val="F46830"/>
      </a:accent1>
      <a:accent2>
        <a:srgbClr val="095592"/>
      </a:accent2>
      <a:accent3>
        <a:srgbClr val="05A79C"/>
      </a:accent3>
      <a:accent4>
        <a:srgbClr val="87C748"/>
      </a:accent4>
      <a:accent5>
        <a:srgbClr val="F8CC2A"/>
      </a:accent5>
      <a:accent6>
        <a:srgbClr val="DE3B2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ea.co1.qualtrics.com/jfe/form/SV_aheS7lEbfr1fCo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ea.texas.gov/texas-schools/texas-schools-charter-schools/texas-partnerships-sb-1882" TargetMode="External"/><Relationship Id="rId6" Type="http://schemas.openxmlformats.org/officeDocument/2006/relationships/image" Target="../media/image3.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tealprod.tea.state.tx.us/TWEDS/93/0/0/0/CodeTable/List/13413" TargetMode="External"/><Relationship Id="rId5" Type="http://schemas.microsoft.com/office/2007/relationships/slicer" Target="../slicers/slicer1.xml"/><Relationship Id="rId4"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3" Type="http://schemas.openxmlformats.org/officeDocument/2006/relationships/hyperlink" Target="https://tiatexas.org/local-designation-system/" TargetMode="Externa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 Type="http://schemas.openxmlformats.org/officeDocument/2006/relationships/hyperlink" Target="https://tiatexas.org/local-designation-system/" TargetMode="External"/><Relationship Id="rId16" Type="http://schemas.openxmlformats.org/officeDocument/2006/relationships/ctrlProp" Target="../ctrlProps/ctrlProp80.xml"/><Relationship Id="rId20" Type="http://schemas.openxmlformats.org/officeDocument/2006/relationships/ctrlProp" Target="../ctrlProps/ctrlProp84.xml"/><Relationship Id="rId1" Type="http://schemas.openxmlformats.org/officeDocument/2006/relationships/hyperlink" Target="https://nam10.safelinks.protection.outlook.com/?url=https%3A%2F%2Ftiatexas.org%2Fwp-content%2Fuploads%2F2022%2F10%2FDistrict-Created-Rubric-Crosswalk.pdf&amp;data=05%7C01%7CTheresa.McCorquodale%40tea.texas.gov%7C5f1f3c88294d4aac02bc08dab74ca3db%7C65d6b3c3723648189613248dbd713a6f%7C0%7C0%7C638023837035325095%7CUnknown%7CTWFpbGZsb3d8eyJWIjoiMC4wLjAwMDAiLCJQIjoiV2luMzIiLCJBTiI6Ik1haWwiLCJXVCI6Mn0%3D%7C3000%7C%7C%7C&amp;sdata=POo9uS8ImPQdJwFxFMeZt95Oq1fCDtZVkxr1UVhMtC8%3D&amp;reserved=0" TargetMode="External"/><Relationship Id="rId6" Type="http://schemas.openxmlformats.org/officeDocument/2006/relationships/vmlDrawing" Target="../drawings/vmlDrawing3.vml"/><Relationship Id="rId11" Type="http://schemas.openxmlformats.org/officeDocument/2006/relationships/ctrlProp" Target="../ctrlProps/ctrlProp75.xml"/><Relationship Id="rId24" Type="http://schemas.openxmlformats.org/officeDocument/2006/relationships/ctrlProp" Target="../ctrlProps/ctrlProp88.xml"/><Relationship Id="rId5" Type="http://schemas.openxmlformats.org/officeDocument/2006/relationships/drawing" Target="../drawings/drawing6.xml"/><Relationship Id="rId15" Type="http://schemas.openxmlformats.org/officeDocument/2006/relationships/ctrlProp" Target="../ctrlProps/ctrlProp79.xml"/><Relationship Id="rId23" Type="http://schemas.openxmlformats.org/officeDocument/2006/relationships/ctrlProp" Target="../ctrlProps/ctrlProp87.xml"/><Relationship Id="rId10" Type="http://schemas.openxmlformats.org/officeDocument/2006/relationships/ctrlProp" Target="../ctrlProps/ctrlProp74.xml"/><Relationship Id="rId19" Type="http://schemas.openxmlformats.org/officeDocument/2006/relationships/ctrlProp" Target="../ctrlProps/ctrlProp83.xml"/><Relationship Id="rId4" Type="http://schemas.openxmlformats.org/officeDocument/2006/relationships/printerSettings" Target="../printerSettings/printerSettings6.bin"/><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91.xml"/><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3" Type="http://schemas.openxmlformats.org/officeDocument/2006/relationships/vmlDrawing" Target="../drawings/vmlDrawing5.vml"/><Relationship Id="rId7" Type="http://schemas.openxmlformats.org/officeDocument/2006/relationships/ctrlProp" Target="../ctrlProps/ctrlProp95.xml"/><Relationship Id="rId12" Type="http://schemas.openxmlformats.org/officeDocument/2006/relationships/ctrlProp" Target="../ctrlProps/ctrlProp10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0" Type="http://schemas.openxmlformats.org/officeDocument/2006/relationships/ctrlProp" Target="../ctrlProps/ctrlProp98.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07.xml"/><Relationship Id="rId13" Type="http://schemas.openxmlformats.org/officeDocument/2006/relationships/ctrlProp" Target="../ctrlProps/ctrlProp112.xml"/><Relationship Id="rId18" Type="http://schemas.openxmlformats.org/officeDocument/2006/relationships/ctrlProp" Target="../ctrlProps/ctrlProp117.xml"/><Relationship Id="rId3" Type="http://schemas.openxmlformats.org/officeDocument/2006/relationships/vmlDrawing" Target="../drawings/vmlDrawing6.vml"/><Relationship Id="rId21" Type="http://schemas.openxmlformats.org/officeDocument/2006/relationships/ctrlProp" Target="../ctrlProps/ctrlProp120.xml"/><Relationship Id="rId7" Type="http://schemas.openxmlformats.org/officeDocument/2006/relationships/ctrlProp" Target="../ctrlProps/ctrlProp106.xml"/><Relationship Id="rId12" Type="http://schemas.openxmlformats.org/officeDocument/2006/relationships/ctrlProp" Target="../ctrlProps/ctrlProp111.xml"/><Relationship Id="rId17" Type="http://schemas.openxmlformats.org/officeDocument/2006/relationships/ctrlProp" Target="../ctrlProps/ctrlProp116.xml"/><Relationship Id="rId2" Type="http://schemas.openxmlformats.org/officeDocument/2006/relationships/drawing" Target="../drawings/drawing11.xml"/><Relationship Id="rId16" Type="http://schemas.openxmlformats.org/officeDocument/2006/relationships/ctrlProp" Target="../ctrlProps/ctrlProp115.xml"/><Relationship Id="rId20" Type="http://schemas.openxmlformats.org/officeDocument/2006/relationships/ctrlProp" Target="../ctrlProps/ctrlProp119.xml"/><Relationship Id="rId1" Type="http://schemas.openxmlformats.org/officeDocument/2006/relationships/printerSettings" Target="../printerSettings/printerSettings11.bin"/><Relationship Id="rId6" Type="http://schemas.openxmlformats.org/officeDocument/2006/relationships/ctrlProp" Target="../ctrlProps/ctrlProp105.xml"/><Relationship Id="rId11" Type="http://schemas.openxmlformats.org/officeDocument/2006/relationships/ctrlProp" Target="../ctrlProps/ctrlProp110.xml"/><Relationship Id="rId5" Type="http://schemas.openxmlformats.org/officeDocument/2006/relationships/ctrlProp" Target="../ctrlProps/ctrlProp104.xml"/><Relationship Id="rId15" Type="http://schemas.openxmlformats.org/officeDocument/2006/relationships/ctrlProp" Target="../ctrlProps/ctrlProp114.xml"/><Relationship Id="rId10" Type="http://schemas.openxmlformats.org/officeDocument/2006/relationships/ctrlProp" Target="../ctrlProps/ctrlProp109.xml"/><Relationship Id="rId19" Type="http://schemas.openxmlformats.org/officeDocument/2006/relationships/ctrlProp" Target="../ctrlProps/ctrlProp118.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2C84A-51C3-4FA9-A90D-F6CC6FEDD7DC}">
  <sheetPr codeName="Sheet21"/>
  <dimension ref="B1:D97"/>
  <sheetViews>
    <sheetView topLeftCell="A16" zoomScale="90" zoomScaleNormal="90" workbookViewId="0">
      <selection activeCell="F77" sqref="F77"/>
    </sheetView>
  </sheetViews>
  <sheetFormatPr defaultColWidth="9.28515625" defaultRowHeight="15" x14ac:dyDescent="0.25"/>
  <cols>
    <col min="1" max="1" width="9.28515625" style="71"/>
    <col min="2" max="2" width="36.28515625" style="198" customWidth="1"/>
    <col min="3" max="3" width="35.28515625" style="199" bestFit="1" customWidth="1"/>
    <col min="4" max="4" width="70.42578125" style="200" customWidth="1"/>
    <col min="5" max="16384" width="9.28515625" style="71"/>
  </cols>
  <sheetData>
    <row r="1" spans="2:4" ht="15.75" thickBot="1" x14ac:dyDescent="0.3"/>
    <row r="2" spans="2:4" ht="21.75" thickBot="1" x14ac:dyDescent="0.3">
      <c r="B2" s="201" t="s">
        <v>6704</v>
      </c>
      <c r="C2" s="202" t="str">
        <f>'District Info'!D6</f>
        <v>DOSS CONSOLIDATED CSD (086024)</v>
      </c>
      <c r="D2" s="71"/>
    </row>
    <row r="4" spans="2:4" ht="32.25" thickBot="1" x14ac:dyDescent="0.55000000000000004">
      <c r="B4" s="231" t="s">
        <v>6705</v>
      </c>
      <c r="C4" s="231"/>
      <c r="D4" s="231"/>
    </row>
    <row r="5" spans="2:4" ht="21.75" thickBot="1" x14ac:dyDescent="0.4">
      <c r="B5" s="224" t="s">
        <v>6706</v>
      </c>
      <c r="C5" s="225"/>
      <c r="D5" s="226"/>
    </row>
    <row r="6" spans="2:4" x14ac:dyDescent="0.25">
      <c r="B6" s="203" t="s">
        <v>6707</v>
      </c>
      <c r="C6" s="204" t="s">
        <v>6708</v>
      </c>
      <c r="D6" s="205" t="s">
        <v>6709</v>
      </c>
    </row>
    <row r="7" spans="2:4" ht="45" x14ac:dyDescent="0.25">
      <c r="B7" s="218" t="s">
        <v>6710</v>
      </c>
      <c r="C7" s="206" t="s">
        <v>6781</v>
      </c>
      <c r="D7" s="207"/>
    </row>
    <row r="8" spans="2:4" ht="30" x14ac:dyDescent="0.25">
      <c r="B8" s="219" t="s">
        <v>6711</v>
      </c>
      <c r="C8" s="206" t="s">
        <v>6781</v>
      </c>
      <c r="D8" s="207"/>
    </row>
    <row r="9" spans="2:4" ht="30.75" thickBot="1" x14ac:dyDescent="0.3">
      <c r="B9" s="220" t="s">
        <v>6712</v>
      </c>
      <c r="C9" s="208" t="s">
        <v>4360</v>
      </c>
      <c r="D9" s="209"/>
    </row>
    <row r="10" spans="2:4" ht="21.75" thickBot="1" x14ac:dyDescent="0.4">
      <c r="B10" s="224" t="s">
        <v>30</v>
      </c>
      <c r="C10" s="225"/>
      <c r="D10" s="226"/>
    </row>
    <row r="11" spans="2:4" x14ac:dyDescent="0.25">
      <c r="B11" s="210" t="s">
        <v>6707</v>
      </c>
      <c r="C11" s="211" t="s">
        <v>6708</v>
      </c>
      <c r="D11" s="212" t="s">
        <v>6709</v>
      </c>
    </row>
    <row r="12" spans="2:4" ht="45" x14ac:dyDescent="0.25">
      <c r="B12" s="221" t="s">
        <v>6713</v>
      </c>
      <c r="C12" s="206" t="s">
        <v>6781</v>
      </c>
      <c r="D12" s="207"/>
    </row>
    <row r="13" spans="2:4" ht="45" x14ac:dyDescent="0.25">
      <c r="B13" s="221" t="s">
        <v>6714</v>
      </c>
      <c r="C13" s="206" t="s">
        <v>6781</v>
      </c>
      <c r="D13" s="207"/>
    </row>
    <row r="14" spans="2:4" ht="45" x14ac:dyDescent="0.25">
      <c r="B14" s="221" t="s">
        <v>6715</v>
      </c>
      <c r="C14" s="206" t="s">
        <v>6781</v>
      </c>
      <c r="D14" s="223" t="s">
        <v>6785</v>
      </c>
    </row>
    <row r="15" spans="2:4" ht="45" x14ac:dyDescent="0.25">
      <c r="B15" s="221" t="s">
        <v>6716</v>
      </c>
      <c r="C15" s="206" t="s">
        <v>6781</v>
      </c>
      <c r="D15" s="207"/>
    </row>
    <row r="16" spans="2:4" ht="57" customHeight="1" thickBot="1" x14ac:dyDescent="0.3">
      <c r="B16" s="222" t="s">
        <v>6717</v>
      </c>
      <c r="C16" s="208" t="s">
        <v>6781</v>
      </c>
      <c r="D16" s="209"/>
    </row>
    <row r="17" spans="2:4" s="199" customFormat="1" ht="30.75" customHeight="1" thickBot="1" x14ac:dyDescent="0.3">
      <c r="B17" s="232" t="s">
        <v>31</v>
      </c>
      <c r="C17" s="233"/>
      <c r="D17" s="234"/>
    </row>
    <row r="18" spans="2:4" x14ac:dyDescent="0.25">
      <c r="B18" s="213" t="s">
        <v>6718</v>
      </c>
      <c r="C18" s="214"/>
      <c r="D18" s="214"/>
    </row>
    <row r="19" spans="2:4" x14ac:dyDescent="0.25">
      <c r="B19" s="215" t="s">
        <v>6707</v>
      </c>
      <c r="C19" s="216" t="s">
        <v>6708</v>
      </c>
      <c r="D19" s="217" t="s">
        <v>6709</v>
      </c>
    </row>
    <row r="20" spans="2:4" ht="27" customHeight="1" x14ac:dyDescent="0.25">
      <c r="B20" s="221" t="s">
        <v>6719</v>
      </c>
      <c r="C20" s="206" t="s">
        <v>4360</v>
      </c>
      <c r="D20" s="207"/>
    </row>
    <row r="21" spans="2:4" ht="43.5" customHeight="1" x14ac:dyDescent="0.25">
      <c r="B21" s="221" t="s">
        <v>6720</v>
      </c>
      <c r="C21" s="206" t="s">
        <v>4360</v>
      </c>
      <c r="D21" s="207"/>
    </row>
    <row r="22" spans="2:4" ht="30" x14ac:dyDescent="0.25">
      <c r="B22" s="221" t="s">
        <v>6721</v>
      </c>
      <c r="C22" s="206" t="s">
        <v>4360</v>
      </c>
      <c r="D22" s="207"/>
    </row>
    <row r="23" spans="2:4" ht="24" customHeight="1" x14ac:dyDescent="0.25">
      <c r="B23" s="221" t="s">
        <v>6722</v>
      </c>
      <c r="C23" s="206" t="s">
        <v>4360</v>
      </c>
      <c r="D23" s="207"/>
    </row>
    <row r="24" spans="2:4" ht="32.25" customHeight="1" x14ac:dyDescent="0.25">
      <c r="B24" s="221" t="s">
        <v>6723</v>
      </c>
      <c r="C24" s="206" t="s">
        <v>4360</v>
      </c>
      <c r="D24" s="207"/>
    </row>
    <row r="25" spans="2:4" ht="36" customHeight="1" x14ac:dyDescent="0.25">
      <c r="B25" s="221" t="s">
        <v>6724</v>
      </c>
      <c r="C25" s="206" t="s">
        <v>4360</v>
      </c>
      <c r="D25" s="207"/>
    </row>
    <row r="26" spans="2:4" ht="36" customHeight="1" x14ac:dyDescent="0.25">
      <c r="B26" s="221" t="s">
        <v>6725</v>
      </c>
      <c r="C26" s="206" t="s">
        <v>4360</v>
      </c>
      <c r="D26" s="207"/>
    </row>
    <row r="27" spans="2:4" ht="36" customHeight="1" x14ac:dyDescent="0.25">
      <c r="B27" s="221" t="s">
        <v>6726</v>
      </c>
      <c r="C27" s="206" t="s">
        <v>4360</v>
      </c>
      <c r="D27" s="207"/>
    </row>
    <row r="28" spans="2:4" ht="36" customHeight="1" x14ac:dyDescent="0.25">
      <c r="B28" s="221" t="s">
        <v>6727</v>
      </c>
      <c r="C28" s="206" t="s">
        <v>4360</v>
      </c>
      <c r="D28" s="207"/>
    </row>
    <row r="29" spans="2:4" ht="30.75" thickBot="1" x14ac:dyDescent="0.3">
      <c r="B29" s="222" t="s">
        <v>6728</v>
      </c>
      <c r="C29" s="206" t="s">
        <v>4360</v>
      </c>
      <c r="D29" s="209"/>
    </row>
    <row r="30" spans="2:4" ht="21.75" thickBot="1" x14ac:dyDescent="0.4">
      <c r="B30" s="227" t="s">
        <v>42</v>
      </c>
      <c r="C30" s="228"/>
      <c r="D30" s="229"/>
    </row>
    <row r="31" spans="2:4" x14ac:dyDescent="0.25">
      <c r="B31" s="210" t="s">
        <v>6707</v>
      </c>
      <c r="C31" s="211" t="s">
        <v>6708</v>
      </c>
      <c r="D31" s="212" t="s">
        <v>6709</v>
      </c>
    </row>
    <row r="32" spans="2:4" x14ac:dyDescent="0.25">
      <c r="B32" s="221" t="s">
        <v>6719</v>
      </c>
      <c r="C32" s="206" t="s">
        <v>4360</v>
      </c>
      <c r="D32" s="207"/>
    </row>
    <row r="33" spans="2:4" ht="30" x14ac:dyDescent="0.25">
      <c r="B33" s="221" t="s">
        <v>6729</v>
      </c>
      <c r="C33" s="206" t="s">
        <v>4360</v>
      </c>
      <c r="D33" s="207"/>
    </row>
    <row r="34" spans="2:4" x14ac:dyDescent="0.25">
      <c r="B34" s="221" t="s">
        <v>6730</v>
      </c>
      <c r="C34" s="206" t="s">
        <v>4360</v>
      </c>
      <c r="D34" s="207"/>
    </row>
    <row r="35" spans="2:4" ht="30" x14ac:dyDescent="0.25">
      <c r="B35" s="221" t="s">
        <v>6731</v>
      </c>
      <c r="C35" s="206" t="s">
        <v>4360</v>
      </c>
      <c r="D35" s="207"/>
    </row>
    <row r="36" spans="2:4" x14ac:dyDescent="0.25">
      <c r="B36" s="221" t="s">
        <v>6732</v>
      </c>
      <c r="C36" s="206" t="s">
        <v>4360</v>
      </c>
      <c r="D36" s="207"/>
    </row>
    <row r="37" spans="2:4" ht="30" x14ac:dyDescent="0.25">
      <c r="B37" s="221" t="s">
        <v>6733</v>
      </c>
      <c r="C37" s="206" t="s">
        <v>4360</v>
      </c>
      <c r="D37" s="207"/>
    </row>
    <row r="38" spans="2:4" ht="30" x14ac:dyDescent="0.25">
      <c r="B38" s="221" t="s">
        <v>6734</v>
      </c>
      <c r="C38" s="206" t="s">
        <v>4360</v>
      </c>
      <c r="D38" s="207"/>
    </row>
    <row r="39" spans="2:4" ht="45" x14ac:dyDescent="0.25">
      <c r="B39" s="221" t="s">
        <v>6735</v>
      </c>
      <c r="C39" s="206" t="s">
        <v>4360</v>
      </c>
      <c r="D39" s="207"/>
    </row>
    <row r="40" spans="2:4" ht="30.75" thickBot="1" x14ac:dyDescent="0.3">
      <c r="B40" s="222" t="s">
        <v>6736</v>
      </c>
      <c r="C40" s="206" t="s">
        <v>4360</v>
      </c>
      <c r="D40" s="209"/>
    </row>
    <row r="41" spans="2:4" ht="21.75" thickBot="1" x14ac:dyDescent="0.4">
      <c r="B41" s="227" t="s">
        <v>6737</v>
      </c>
      <c r="C41" s="228"/>
      <c r="D41" s="229"/>
    </row>
    <row r="42" spans="2:4" x14ac:dyDescent="0.25">
      <c r="B42" s="210" t="s">
        <v>6707</v>
      </c>
      <c r="C42" s="211" t="s">
        <v>6708</v>
      </c>
      <c r="D42" s="212" t="s">
        <v>6709</v>
      </c>
    </row>
    <row r="43" spans="2:4" x14ac:dyDescent="0.25">
      <c r="B43" s="221" t="s">
        <v>6738</v>
      </c>
      <c r="C43" s="206" t="s">
        <v>4360</v>
      </c>
      <c r="D43" s="207"/>
    </row>
    <row r="44" spans="2:4" x14ac:dyDescent="0.25">
      <c r="B44" s="221" t="s">
        <v>6739</v>
      </c>
      <c r="C44" s="206" t="s">
        <v>4360</v>
      </c>
      <c r="D44" s="207"/>
    </row>
    <row r="45" spans="2:4" x14ac:dyDescent="0.25">
      <c r="B45" s="221" t="s">
        <v>6740</v>
      </c>
      <c r="C45" s="206" t="s">
        <v>4360</v>
      </c>
      <c r="D45" s="207"/>
    </row>
    <row r="46" spans="2:4" ht="45" x14ac:dyDescent="0.25">
      <c r="B46" s="221" t="s">
        <v>6741</v>
      </c>
      <c r="C46" s="206" t="s">
        <v>4360</v>
      </c>
      <c r="D46" s="207"/>
    </row>
    <row r="47" spans="2:4" x14ac:dyDescent="0.25">
      <c r="B47" s="221" t="s">
        <v>6742</v>
      </c>
      <c r="C47" s="206" t="s">
        <v>4360</v>
      </c>
      <c r="D47" s="207"/>
    </row>
    <row r="48" spans="2:4" ht="45.75" thickBot="1" x14ac:dyDescent="0.3">
      <c r="B48" s="221" t="s">
        <v>6743</v>
      </c>
      <c r="C48" s="206" t="s">
        <v>4360</v>
      </c>
      <c r="D48" s="207"/>
    </row>
    <row r="49" spans="2:4" ht="21.75" thickBot="1" x14ac:dyDescent="0.4">
      <c r="B49" s="227" t="s">
        <v>6744</v>
      </c>
      <c r="C49" s="228"/>
      <c r="D49" s="229"/>
    </row>
    <row r="50" spans="2:4" x14ac:dyDescent="0.25">
      <c r="B50" s="230" t="s">
        <v>6745</v>
      </c>
      <c r="C50" s="230"/>
      <c r="D50" s="230"/>
    </row>
    <row r="51" spans="2:4" x14ac:dyDescent="0.25">
      <c r="B51" s="215" t="s">
        <v>6707</v>
      </c>
      <c r="C51" s="216" t="s">
        <v>6708</v>
      </c>
      <c r="D51" s="217" t="s">
        <v>6709</v>
      </c>
    </row>
    <row r="52" spans="2:4" ht="30" x14ac:dyDescent="0.25">
      <c r="B52" s="221" t="s">
        <v>6746</v>
      </c>
      <c r="C52" s="206" t="s">
        <v>4360</v>
      </c>
      <c r="D52" s="207"/>
    </row>
    <row r="53" spans="2:4" x14ac:dyDescent="0.25">
      <c r="B53" s="221" t="s">
        <v>6747</v>
      </c>
      <c r="C53" s="206" t="s">
        <v>4360</v>
      </c>
      <c r="D53" s="207"/>
    </row>
    <row r="54" spans="2:4" ht="30" x14ac:dyDescent="0.25">
      <c r="B54" s="221" t="s">
        <v>6748</v>
      </c>
      <c r="C54" s="206" t="s">
        <v>4360</v>
      </c>
      <c r="D54" s="207"/>
    </row>
    <row r="55" spans="2:4" x14ac:dyDescent="0.25">
      <c r="B55" s="230" t="s">
        <v>6749</v>
      </c>
      <c r="C55" s="230"/>
      <c r="D55" s="230"/>
    </row>
    <row r="56" spans="2:4" x14ac:dyDescent="0.25">
      <c r="B56" s="215" t="s">
        <v>6707</v>
      </c>
      <c r="C56" s="216" t="s">
        <v>6708</v>
      </c>
      <c r="D56" s="217" t="s">
        <v>6709</v>
      </c>
    </row>
    <row r="57" spans="2:4" ht="75" x14ac:dyDescent="0.25">
      <c r="B57" s="221" t="s">
        <v>6750</v>
      </c>
      <c r="C57" s="206" t="s">
        <v>6782</v>
      </c>
      <c r="D57" s="207" t="s">
        <v>6784</v>
      </c>
    </row>
    <row r="58" spans="2:4" ht="75" x14ac:dyDescent="0.25">
      <c r="B58" s="221" t="s">
        <v>6751</v>
      </c>
      <c r="C58" s="206" t="s">
        <v>6782</v>
      </c>
      <c r="D58" s="207" t="s">
        <v>6784</v>
      </c>
    </row>
    <row r="59" spans="2:4" ht="75" x14ac:dyDescent="0.25">
      <c r="B59" s="221" t="s">
        <v>6752</v>
      </c>
      <c r="C59" s="206" t="s">
        <v>6782</v>
      </c>
      <c r="D59" s="207" t="s">
        <v>6784</v>
      </c>
    </row>
    <row r="60" spans="2:4" ht="75" x14ac:dyDescent="0.25">
      <c r="B60" s="221" t="s">
        <v>6753</v>
      </c>
      <c r="C60" s="206" t="s">
        <v>6782</v>
      </c>
      <c r="D60" s="207" t="s">
        <v>6784</v>
      </c>
    </row>
    <row r="61" spans="2:4" x14ac:dyDescent="0.25">
      <c r="B61" s="71" t="s">
        <v>6754</v>
      </c>
    </row>
    <row r="62" spans="2:4" x14ac:dyDescent="0.25">
      <c r="B62" s="215" t="s">
        <v>6707</v>
      </c>
      <c r="C62" s="216" t="s">
        <v>6708</v>
      </c>
      <c r="D62" s="217" t="s">
        <v>6709</v>
      </c>
    </row>
    <row r="63" spans="2:4" ht="30" x14ac:dyDescent="0.25">
      <c r="B63" s="221" t="s">
        <v>6755</v>
      </c>
      <c r="C63" s="206" t="s">
        <v>4360</v>
      </c>
      <c r="D63" s="207"/>
    </row>
    <row r="64" spans="2:4" ht="30" x14ac:dyDescent="0.25">
      <c r="B64" s="221" t="s">
        <v>6756</v>
      </c>
      <c r="C64" s="206" t="s">
        <v>4360</v>
      </c>
      <c r="D64" s="207"/>
    </row>
    <row r="65" spans="2:4" ht="30" x14ac:dyDescent="0.25">
      <c r="B65" s="221" t="s">
        <v>6757</v>
      </c>
      <c r="C65" s="206" t="s">
        <v>4360</v>
      </c>
      <c r="D65" s="207"/>
    </row>
    <row r="66" spans="2:4" x14ac:dyDescent="0.25">
      <c r="B66" s="221" t="s">
        <v>6758</v>
      </c>
      <c r="C66" s="206" t="s">
        <v>4360</v>
      </c>
      <c r="D66" s="207"/>
    </row>
    <row r="67" spans="2:4" ht="30" x14ac:dyDescent="0.25">
      <c r="B67" s="221" t="s">
        <v>6759</v>
      </c>
      <c r="C67" s="206" t="s">
        <v>4360</v>
      </c>
      <c r="D67" s="207"/>
    </row>
    <row r="68" spans="2:4" x14ac:dyDescent="0.25">
      <c r="B68" s="71" t="s">
        <v>6760</v>
      </c>
    </row>
    <row r="69" spans="2:4" x14ac:dyDescent="0.25">
      <c r="B69" s="215" t="s">
        <v>6707</v>
      </c>
      <c r="C69" s="216" t="s">
        <v>6708</v>
      </c>
      <c r="D69" s="217" t="s">
        <v>6709</v>
      </c>
    </row>
    <row r="70" spans="2:4" ht="30" x14ac:dyDescent="0.25">
      <c r="B70" s="221" t="s">
        <v>6761</v>
      </c>
      <c r="C70" s="206" t="s">
        <v>4360</v>
      </c>
      <c r="D70" s="207"/>
    </row>
    <row r="71" spans="2:4" ht="30" x14ac:dyDescent="0.25">
      <c r="B71" s="221" t="s">
        <v>6762</v>
      </c>
      <c r="C71" s="206" t="s">
        <v>4360</v>
      </c>
      <c r="D71" s="207"/>
    </row>
    <row r="72" spans="2:4" ht="45" x14ac:dyDescent="0.25">
      <c r="B72" s="221" t="s">
        <v>6763</v>
      </c>
      <c r="C72" s="206" t="s">
        <v>4360</v>
      </c>
      <c r="D72" s="207"/>
    </row>
    <row r="73" spans="2:4" x14ac:dyDescent="0.25">
      <c r="B73" s="221" t="s">
        <v>6764</v>
      </c>
      <c r="C73" s="206" t="s">
        <v>4360</v>
      </c>
      <c r="D73" s="207"/>
    </row>
    <row r="74" spans="2:4" ht="30.75" thickBot="1" x14ac:dyDescent="0.3">
      <c r="B74" s="222" t="s">
        <v>6765</v>
      </c>
      <c r="C74" s="206" t="s">
        <v>4360</v>
      </c>
      <c r="D74" s="209"/>
    </row>
    <row r="75" spans="2:4" ht="21.75" thickBot="1" x14ac:dyDescent="0.4">
      <c r="B75" s="224" t="s">
        <v>6766</v>
      </c>
      <c r="C75" s="225"/>
      <c r="D75" s="226"/>
    </row>
    <row r="76" spans="2:4" x14ac:dyDescent="0.25">
      <c r="B76" s="210" t="s">
        <v>6707</v>
      </c>
      <c r="C76" s="211" t="s">
        <v>6708</v>
      </c>
      <c r="D76" s="212" t="s">
        <v>6709</v>
      </c>
    </row>
    <row r="77" spans="2:4" ht="75" x14ac:dyDescent="0.25">
      <c r="B77" s="221" t="s">
        <v>6767</v>
      </c>
      <c r="C77" s="206" t="s">
        <v>6781</v>
      </c>
      <c r="D77" s="207" t="s">
        <v>6786</v>
      </c>
    </row>
    <row r="79" spans="2:4" ht="32.25" thickBot="1" x14ac:dyDescent="0.55000000000000004">
      <c r="B79" s="231" t="s">
        <v>6768</v>
      </c>
      <c r="C79" s="231"/>
      <c r="D79" s="231"/>
    </row>
    <row r="80" spans="2:4" ht="21.75" thickBot="1" x14ac:dyDescent="0.4">
      <c r="B80" s="224" t="s">
        <v>6766</v>
      </c>
      <c r="C80" s="225"/>
      <c r="D80" s="226"/>
    </row>
    <row r="81" spans="2:4" x14ac:dyDescent="0.25">
      <c r="B81" s="210" t="s">
        <v>6707</v>
      </c>
      <c r="C81" s="211" t="s">
        <v>6708</v>
      </c>
      <c r="D81" s="212" t="s">
        <v>6709</v>
      </c>
    </row>
    <row r="82" spans="2:4" ht="30" x14ac:dyDescent="0.25">
      <c r="B82" s="221" t="s">
        <v>6769</v>
      </c>
      <c r="C82" s="206" t="s">
        <v>6781</v>
      </c>
      <c r="D82" s="207"/>
    </row>
    <row r="83" spans="2:4" ht="45" x14ac:dyDescent="0.25">
      <c r="B83" s="221" t="s">
        <v>6770</v>
      </c>
      <c r="C83" s="206" t="s">
        <v>6781</v>
      </c>
      <c r="D83" s="207" t="s">
        <v>6783</v>
      </c>
    </row>
    <row r="84" spans="2:4" ht="45.75" thickBot="1" x14ac:dyDescent="0.3">
      <c r="B84" s="222" t="s">
        <v>6771</v>
      </c>
      <c r="C84" s="208" t="s">
        <v>6781</v>
      </c>
      <c r="D84" s="209"/>
    </row>
    <row r="85" spans="2:4" ht="21.75" thickBot="1" x14ac:dyDescent="0.4">
      <c r="B85" s="224" t="s">
        <v>6568</v>
      </c>
      <c r="C85" s="225"/>
      <c r="D85" s="226"/>
    </row>
    <row r="86" spans="2:4" x14ac:dyDescent="0.25">
      <c r="B86" s="210" t="s">
        <v>6707</v>
      </c>
      <c r="C86" s="211" t="s">
        <v>6708</v>
      </c>
      <c r="D86" s="212" t="s">
        <v>6709</v>
      </c>
    </row>
    <row r="87" spans="2:4" ht="30" x14ac:dyDescent="0.25">
      <c r="B87" s="221" t="s">
        <v>6772</v>
      </c>
      <c r="C87" s="206" t="s">
        <v>6781</v>
      </c>
      <c r="D87" s="207"/>
    </row>
    <row r="88" spans="2:4" ht="30" x14ac:dyDescent="0.25">
      <c r="B88" s="221" t="s">
        <v>6773</v>
      </c>
      <c r="C88" s="206" t="s">
        <v>6781</v>
      </c>
      <c r="D88" s="207"/>
    </row>
    <row r="89" spans="2:4" ht="30" x14ac:dyDescent="0.25">
      <c r="B89" s="221" t="s">
        <v>6774</v>
      </c>
      <c r="C89" s="206" t="s">
        <v>6781</v>
      </c>
      <c r="D89" s="207"/>
    </row>
    <row r="90" spans="2:4" ht="30" x14ac:dyDescent="0.25">
      <c r="B90" s="221" t="s">
        <v>6775</v>
      </c>
      <c r="C90" s="206" t="s">
        <v>6781</v>
      </c>
      <c r="D90" s="207"/>
    </row>
    <row r="91" spans="2:4" ht="45" x14ac:dyDescent="0.25">
      <c r="B91" s="221" t="s">
        <v>6776</v>
      </c>
      <c r="C91" s="206" t="s">
        <v>6781</v>
      </c>
      <c r="D91" s="207"/>
    </row>
    <row r="92" spans="2:4" ht="45.75" thickBot="1" x14ac:dyDescent="0.3">
      <c r="B92" s="222" t="s">
        <v>6777</v>
      </c>
      <c r="C92" s="208" t="s">
        <v>6781</v>
      </c>
      <c r="D92" s="209"/>
    </row>
    <row r="93" spans="2:4" ht="21.75" thickBot="1" x14ac:dyDescent="0.4">
      <c r="B93" s="224" t="s">
        <v>4304</v>
      </c>
      <c r="C93" s="225"/>
      <c r="D93" s="226"/>
    </row>
    <row r="94" spans="2:4" x14ac:dyDescent="0.25">
      <c r="B94" s="210" t="s">
        <v>6707</v>
      </c>
      <c r="C94" s="211" t="s">
        <v>6708</v>
      </c>
      <c r="D94" s="212" t="s">
        <v>6709</v>
      </c>
    </row>
    <row r="95" spans="2:4" ht="30" x14ac:dyDescent="0.25">
      <c r="B95" s="221" t="s">
        <v>6778</v>
      </c>
      <c r="C95" s="206" t="s">
        <v>6781</v>
      </c>
      <c r="D95" s="207"/>
    </row>
    <row r="96" spans="2:4" ht="30" x14ac:dyDescent="0.25">
      <c r="B96" s="221" t="s">
        <v>6779</v>
      </c>
      <c r="C96" s="206" t="s">
        <v>6781</v>
      </c>
      <c r="D96" s="207"/>
    </row>
    <row r="97" spans="2:4" x14ac:dyDescent="0.25">
      <c r="B97" s="221" t="s">
        <v>6780</v>
      </c>
      <c r="C97" s="206" t="s">
        <v>6781</v>
      </c>
      <c r="D97" s="207"/>
    </row>
  </sheetData>
  <sheetProtection algorithmName="SHA-512" hashValue="tpft+U7apaBJiwz+FDXy+mmsNHMxUwLF3wBl7HrjPuyT2uzNAUn6MLZUYSeOwj2NkxbBZweSNldLsWMbI7aNug==" saltValue="ZVjqapOGW8+f8PsaJvPOaA==" spinCount="100000" sheet="1" objects="1" scenarios="1" formatRows="0"/>
  <mergeCells count="14">
    <mergeCell ref="B41:D41"/>
    <mergeCell ref="B4:D4"/>
    <mergeCell ref="B5:D5"/>
    <mergeCell ref="B10:D10"/>
    <mergeCell ref="B17:D17"/>
    <mergeCell ref="B30:D30"/>
    <mergeCell ref="B85:D85"/>
    <mergeCell ref="B93:D93"/>
    <mergeCell ref="B49:D49"/>
    <mergeCell ref="B50:D50"/>
    <mergeCell ref="B55:D55"/>
    <mergeCell ref="B75:D75"/>
    <mergeCell ref="B79:D79"/>
    <mergeCell ref="B80:D80"/>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D3C598B-F0A1-4F50-AEEC-00606E56331F}">
          <x14:formula1>
            <xm:f>'Drop Downs'!$AK$2:$AK$4</xm:f>
          </x14:formula1>
          <xm:sqref>C7:C9 C12:C16 C95:C97 C20:C29 C57:C60 C43:C48 C52:C54 C70:C74 C63:C67 C77 C82:C84 C87:C92 C32:C40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1:AJ20"/>
  <sheetViews>
    <sheetView showGridLines="0" workbookViewId="0"/>
  </sheetViews>
  <sheetFormatPr defaultColWidth="14.28515625" defaultRowHeight="15" x14ac:dyDescent="0.25"/>
  <cols>
    <col min="1" max="1" width="10.28515625" customWidth="1"/>
    <col min="2" max="2" width="52" customWidth="1"/>
    <col min="3" max="3" width="58.7109375" customWidth="1"/>
    <col min="4" max="4" width="62.28515625" customWidth="1"/>
    <col min="6" max="36" width="14.28515625" style="47"/>
  </cols>
  <sheetData>
    <row r="1" spans="2:8" ht="115.9" customHeight="1" x14ac:dyDescent="0.25">
      <c r="C1" s="125" t="s">
        <v>6197</v>
      </c>
    </row>
    <row r="2" spans="2:8" ht="40.15" customHeight="1" thickBot="1" x14ac:dyDescent="0.3"/>
    <row r="3" spans="2:8" ht="21" x14ac:dyDescent="0.35">
      <c r="B3" s="7"/>
      <c r="C3" s="8" t="s">
        <v>0</v>
      </c>
      <c r="D3" s="13"/>
      <c r="E3" s="30"/>
      <c r="F3" s="99"/>
      <c r="G3" s="99"/>
      <c r="H3" s="52"/>
    </row>
    <row r="4" spans="2:8" x14ac:dyDescent="0.25">
      <c r="B4" s="9"/>
      <c r="C4" s="1"/>
      <c r="D4" s="1"/>
      <c r="H4" s="53"/>
    </row>
    <row r="5" spans="2:8" ht="63" x14ac:dyDescent="0.25">
      <c r="B5" s="113"/>
      <c r="C5" s="114" t="s">
        <v>1</v>
      </c>
      <c r="D5" s="1"/>
      <c r="H5" s="53"/>
    </row>
    <row r="6" spans="2:8" ht="66.599999999999994" customHeight="1" x14ac:dyDescent="0.25">
      <c r="B6" s="117" t="s">
        <v>2</v>
      </c>
      <c r="C6" s="116" t="s">
        <v>3</v>
      </c>
      <c r="D6" s="1"/>
      <c r="H6" s="53"/>
    </row>
    <row r="7" spans="2:8" ht="13.9" customHeight="1" x14ac:dyDescent="0.25">
      <c r="B7" s="117"/>
      <c r="C7" s="116"/>
      <c r="D7" s="1"/>
      <c r="H7" s="53"/>
    </row>
    <row r="8" spans="2:8" ht="31.5" x14ac:dyDescent="0.25">
      <c r="B8" s="117" t="s">
        <v>4</v>
      </c>
      <c r="C8" s="116" t="s">
        <v>4556</v>
      </c>
      <c r="D8" s="1"/>
      <c r="H8" s="53"/>
    </row>
    <row r="9" spans="2:8" ht="15.75" x14ac:dyDescent="0.25">
      <c r="B9" s="117"/>
      <c r="C9" s="116"/>
      <c r="D9" s="1"/>
      <c r="H9" s="53"/>
    </row>
    <row r="10" spans="2:8" ht="126" x14ac:dyDescent="0.25">
      <c r="B10" s="117" t="s">
        <v>5</v>
      </c>
      <c r="C10" s="116" t="s">
        <v>6471</v>
      </c>
      <c r="D10" s="1"/>
      <c r="H10" s="53"/>
    </row>
    <row r="11" spans="2:8" ht="15.75" x14ac:dyDescent="0.25">
      <c r="B11" s="117"/>
      <c r="C11" s="116"/>
      <c r="D11" s="1"/>
      <c r="H11" s="53"/>
    </row>
    <row r="12" spans="2:8" ht="47.25" x14ac:dyDescent="0.25">
      <c r="B12" s="117" t="s">
        <v>6</v>
      </c>
      <c r="C12" s="116" t="s">
        <v>4557</v>
      </c>
      <c r="D12" s="1"/>
      <c r="H12" s="53"/>
    </row>
    <row r="13" spans="2:8" ht="78.599999999999994" customHeight="1" x14ac:dyDescent="0.25">
      <c r="B13" s="117" t="s">
        <v>6470</v>
      </c>
      <c r="C13" s="116" t="s">
        <v>4573</v>
      </c>
      <c r="D13" s="1"/>
      <c r="H13" s="53"/>
    </row>
    <row r="14" spans="2:8" ht="15.75" x14ac:dyDescent="0.25">
      <c r="B14" s="115"/>
      <c r="C14" s="116"/>
      <c r="D14" s="1"/>
      <c r="H14" s="53"/>
    </row>
    <row r="15" spans="2:8" ht="15.75" x14ac:dyDescent="0.25">
      <c r="B15" s="115" t="s">
        <v>7</v>
      </c>
      <c r="C15" s="154" t="s">
        <v>4574</v>
      </c>
      <c r="D15" s="1"/>
      <c r="H15" s="53"/>
    </row>
    <row r="16" spans="2:8" x14ac:dyDescent="0.25">
      <c r="B16" s="9"/>
      <c r="C16" s="1"/>
      <c r="D16" s="1"/>
      <c r="H16" s="53"/>
    </row>
    <row r="17" spans="2:8" x14ac:dyDescent="0.25">
      <c r="B17" s="9"/>
      <c r="C17" s="156" t="s">
        <v>8</v>
      </c>
      <c r="D17" s="1"/>
      <c r="H17" s="53"/>
    </row>
    <row r="18" spans="2:8" x14ac:dyDescent="0.25">
      <c r="B18" s="9"/>
      <c r="C18" s="1"/>
      <c r="D18" s="1"/>
      <c r="H18" s="53"/>
    </row>
    <row r="19" spans="2:8" ht="15.75" thickBot="1" x14ac:dyDescent="0.3">
      <c r="B19" s="10"/>
      <c r="C19" s="11"/>
      <c r="D19" s="11"/>
      <c r="E19" s="18"/>
      <c r="F19" s="100"/>
      <c r="G19" s="100"/>
      <c r="H19" s="54"/>
    </row>
    <row r="20" spans="2:8" x14ac:dyDescent="0.25">
      <c r="B20" s="1"/>
      <c r="C20" s="1"/>
      <c r="D20" s="1"/>
    </row>
  </sheetData>
  <sheetProtection algorithmName="SHA-512" hashValue="lD9S3uSDWx/CGW08TQLfyKqVM5T/NpeUtrLnhuM8SULMGCCGCUzCQGs6ZE78mbfPrBqGi4XeH0mWCw8xSSP7vw==" saltValue="6A26TJJIu2Be1TE8VsDDng==" spinCount="100000" sheet="1" formatCells="0" formatRows="0"/>
  <hyperlinks>
    <hyperlink ref="C17" location="'District Info'!A1" display="BEGIN SYSTEM APPLICATION" xr:uid="{00000000-0004-0000-0000-000000000000}"/>
    <hyperlink ref="C15" r:id="rId1" xr:uid="{00000000-0004-0000-0000-000001000000}"/>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B1:AN35"/>
  <sheetViews>
    <sheetView showGridLines="0" tabSelected="1" topLeftCell="C1" zoomScale="110" zoomScaleNormal="110" workbookViewId="0">
      <selection activeCell="D18" sqref="D18"/>
    </sheetView>
  </sheetViews>
  <sheetFormatPr defaultColWidth="14.28515625" defaultRowHeight="15" x14ac:dyDescent="0.25"/>
  <cols>
    <col min="1" max="1" width="10.28515625" customWidth="1"/>
    <col min="2" max="2" width="14.28515625" customWidth="1"/>
    <col min="3" max="3" width="70" customWidth="1"/>
    <col min="4" max="4" width="61.7109375" customWidth="1"/>
    <col min="5" max="5" width="54.5703125" customWidth="1"/>
    <col min="6" max="6" width="14.28515625" customWidth="1"/>
    <col min="7" max="40" width="14.28515625" style="47"/>
  </cols>
  <sheetData>
    <row r="1" spans="2:8" ht="115.9" customHeight="1" thickBot="1" x14ac:dyDescent="0.3">
      <c r="D1" s="125" t="s">
        <v>6197</v>
      </c>
    </row>
    <row r="2" spans="2:8" ht="40.15" customHeight="1" thickBot="1" x14ac:dyDescent="0.3"/>
    <row r="3" spans="2:8" ht="21" x14ac:dyDescent="0.35">
      <c r="B3" s="12"/>
      <c r="C3" s="13"/>
      <c r="D3" s="8" t="s">
        <v>9</v>
      </c>
      <c r="E3" s="13"/>
      <c r="F3" s="30"/>
      <c r="G3" s="99"/>
      <c r="H3" s="52"/>
    </row>
    <row r="4" spans="2:8" x14ac:dyDescent="0.25">
      <c r="B4" s="15"/>
      <c r="C4" s="1"/>
      <c r="D4" s="1"/>
      <c r="E4" s="1"/>
      <c r="H4" s="53"/>
    </row>
    <row r="5" spans="2:8" x14ac:dyDescent="0.25">
      <c r="B5" s="15"/>
      <c r="C5" s="5" t="s">
        <v>4576</v>
      </c>
      <c r="D5" s="57" t="s">
        <v>4370</v>
      </c>
      <c r="E5" s="1"/>
      <c r="H5" s="53"/>
    </row>
    <row r="6" spans="2:8" x14ac:dyDescent="0.25">
      <c r="B6" s="15"/>
      <c r="C6" s="6" t="s">
        <v>11</v>
      </c>
      <c r="D6" s="58" t="s">
        <v>3409</v>
      </c>
      <c r="E6" s="1"/>
      <c r="H6" s="53"/>
    </row>
    <row r="7" spans="2:8" ht="30" x14ac:dyDescent="0.25">
      <c r="B7" s="15"/>
      <c r="C7" s="163" t="s">
        <v>4559</v>
      </c>
      <c r="D7" s="59" t="s">
        <v>4337</v>
      </c>
      <c r="E7" s="1"/>
      <c r="H7" s="53"/>
    </row>
    <row r="8" spans="2:8" x14ac:dyDescent="0.25">
      <c r="B8" s="15"/>
      <c r="C8" s="6" t="s">
        <v>4558</v>
      </c>
      <c r="D8" s="153"/>
      <c r="E8" s="1"/>
      <c r="H8" s="53"/>
    </row>
    <row r="9" spans="2:8" ht="18.75" x14ac:dyDescent="0.25">
      <c r="B9" s="15"/>
      <c r="C9" s="6" t="s">
        <v>12</v>
      </c>
      <c r="D9" s="59" t="s">
        <v>4243</v>
      </c>
      <c r="E9" s="1"/>
      <c r="H9" s="53"/>
    </row>
    <row r="10" spans="2:8" x14ac:dyDescent="0.25">
      <c r="B10" s="15"/>
      <c r="C10" s="6" t="s">
        <v>13</v>
      </c>
      <c r="D10" s="153" t="s">
        <v>6658</v>
      </c>
      <c r="E10" s="1"/>
      <c r="H10" s="53"/>
    </row>
    <row r="11" spans="2:8" x14ac:dyDescent="0.25">
      <c r="B11" s="15"/>
      <c r="C11" s="6" t="s">
        <v>14</v>
      </c>
      <c r="D11" s="153" t="s">
        <v>6637</v>
      </c>
      <c r="E11" s="1"/>
      <c r="H11" s="53"/>
    </row>
    <row r="12" spans="2:8" x14ac:dyDescent="0.25">
      <c r="B12" s="15"/>
      <c r="C12" s="6" t="s">
        <v>15</v>
      </c>
      <c r="D12" s="153" t="s">
        <v>6638</v>
      </c>
      <c r="E12" s="1"/>
      <c r="H12" s="53"/>
    </row>
    <row r="13" spans="2:8" ht="63" customHeight="1" x14ac:dyDescent="0.25">
      <c r="B13" s="15"/>
      <c r="C13" s="55" t="s">
        <v>4560</v>
      </c>
      <c r="D13" s="153" t="s">
        <v>6659</v>
      </c>
      <c r="E13" s="1"/>
      <c r="H13" s="53"/>
    </row>
    <row r="14" spans="2:8" x14ac:dyDescent="0.25">
      <c r="B14" s="15"/>
      <c r="C14" s="3"/>
      <c r="D14" s="4"/>
      <c r="E14" s="1"/>
      <c r="H14" s="53"/>
    </row>
    <row r="15" spans="2:8" x14ac:dyDescent="0.25">
      <c r="B15" s="15"/>
      <c r="C15" s="6" t="s">
        <v>16</v>
      </c>
      <c r="D15" s="122" t="s">
        <v>6660</v>
      </c>
      <c r="E15" s="1"/>
      <c r="H15" s="53"/>
    </row>
    <row r="16" spans="2:8" x14ac:dyDescent="0.25">
      <c r="B16" s="15"/>
      <c r="C16" s="6" t="s">
        <v>17</v>
      </c>
      <c r="D16" s="122" t="s">
        <v>6661</v>
      </c>
      <c r="E16" s="1"/>
      <c r="H16" s="53"/>
    </row>
    <row r="17" spans="2:8" x14ac:dyDescent="0.25">
      <c r="B17" s="15"/>
      <c r="C17" s="5" t="s">
        <v>18</v>
      </c>
      <c r="D17" s="60" t="s">
        <v>6666</v>
      </c>
      <c r="E17" s="1"/>
      <c r="H17" s="53"/>
    </row>
    <row r="18" spans="2:8" x14ac:dyDescent="0.25">
      <c r="B18" s="15"/>
      <c r="C18" s="6" t="s">
        <v>19</v>
      </c>
      <c r="D18" s="60" t="s">
        <v>6662</v>
      </c>
      <c r="E18" s="1"/>
      <c r="H18" s="53"/>
    </row>
    <row r="19" spans="2:8" x14ac:dyDescent="0.25">
      <c r="B19" s="15"/>
      <c r="C19" s="6" t="s">
        <v>20</v>
      </c>
      <c r="D19" s="60" t="s">
        <v>6663</v>
      </c>
      <c r="E19" s="1"/>
      <c r="H19" s="53"/>
    </row>
    <row r="20" spans="2:8" x14ac:dyDescent="0.25">
      <c r="B20" s="15"/>
      <c r="C20" s="3"/>
      <c r="D20" s="1"/>
      <c r="E20" s="1"/>
      <c r="H20" s="53"/>
    </row>
    <row r="21" spans="2:8" x14ac:dyDescent="0.25">
      <c r="B21" s="15"/>
      <c r="C21" s="6" t="s">
        <v>21</v>
      </c>
      <c r="D21" s="60" t="s">
        <v>6664</v>
      </c>
      <c r="E21" s="1"/>
      <c r="H21" s="53"/>
    </row>
    <row r="22" spans="2:8" x14ac:dyDescent="0.25">
      <c r="B22" s="15"/>
      <c r="C22" s="6" t="s">
        <v>17</v>
      </c>
      <c r="D22" s="60" t="s">
        <v>6665</v>
      </c>
      <c r="E22" s="1"/>
      <c r="H22" s="53"/>
    </row>
    <row r="23" spans="2:8" x14ac:dyDescent="0.25">
      <c r="B23" s="15"/>
      <c r="C23" s="6" t="s">
        <v>18</v>
      </c>
      <c r="D23" s="60" t="s">
        <v>6666</v>
      </c>
      <c r="E23" s="1"/>
      <c r="H23" s="53"/>
    </row>
    <row r="24" spans="2:8" x14ac:dyDescent="0.25">
      <c r="B24" s="15"/>
      <c r="C24" s="6" t="s">
        <v>19</v>
      </c>
      <c r="D24" s="60" t="s">
        <v>6662</v>
      </c>
      <c r="E24" s="1"/>
      <c r="H24" s="53"/>
    </row>
    <row r="25" spans="2:8" x14ac:dyDescent="0.25">
      <c r="B25" s="15"/>
      <c r="C25" s="6" t="s">
        <v>20</v>
      </c>
      <c r="D25" s="60" t="s">
        <v>6667</v>
      </c>
      <c r="E25" s="1"/>
      <c r="H25" s="53"/>
    </row>
    <row r="26" spans="2:8" x14ac:dyDescent="0.25">
      <c r="B26" s="15"/>
      <c r="C26" s="3"/>
      <c r="D26" s="1"/>
      <c r="E26" s="1"/>
      <c r="H26" s="53"/>
    </row>
    <row r="27" spans="2:8" ht="21" x14ac:dyDescent="0.35">
      <c r="B27" s="15"/>
      <c r="C27" s="235" t="s">
        <v>22</v>
      </c>
      <c r="D27" s="235"/>
      <c r="E27" s="1"/>
      <c r="H27" s="53"/>
    </row>
    <row r="28" spans="2:8" ht="129.6" customHeight="1" x14ac:dyDescent="0.25">
      <c r="B28" s="15"/>
      <c r="C28" s="236" t="s">
        <v>23</v>
      </c>
      <c r="D28" s="236"/>
      <c r="E28" s="1"/>
      <c r="H28" s="53"/>
    </row>
    <row r="29" spans="2:8" ht="171.6" customHeight="1" x14ac:dyDescent="0.25">
      <c r="B29" s="15"/>
      <c r="C29" s="237" t="s">
        <v>6668</v>
      </c>
      <c r="D29" s="237"/>
      <c r="E29" s="1"/>
      <c r="H29" s="53"/>
    </row>
    <row r="30" spans="2:8" x14ac:dyDescent="0.25">
      <c r="B30" s="15"/>
      <c r="C30" s="29"/>
      <c r="D30" s="29"/>
      <c r="E30" s="1"/>
      <c r="H30" s="53"/>
    </row>
    <row r="31" spans="2:8" x14ac:dyDescent="0.25">
      <c r="B31" s="15"/>
      <c r="C31" s="3"/>
      <c r="D31" s="1"/>
      <c r="E31" s="1"/>
      <c r="H31" s="53"/>
    </row>
    <row r="32" spans="2:8" ht="21" x14ac:dyDescent="0.25">
      <c r="B32" s="15"/>
      <c r="C32" s="56" t="s">
        <v>24</v>
      </c>
      <c r="D32" s="1"/>
      <c r="E32" s="1"/>
      <c r="H32" s="53"/>
    </row>
    <row r="33" spans="2:8" ht="45.6" customHeight="1" x14ac:dyDescent="0.25">
      <c r="B33" s="15"/>
      <c r="C33" s="121" t="s">
        <v>25</v>
      </c>
      <c r="D33" s="1"/>
      <c r="E33" s="1"/>
      <c r="H33" s="53"/>
    </row>
    <row r="34" spans="2:8" ht="409.6" customHeight="1" x14ac:dyDescent="0.25">
      <c r="B34" s="15"/>
      <c r="C34" s="3"/>
      <c r="D34" s="1"/>
      <c r="E34" s="1"/>
      <c r="H34" s="53"/>
    </row>
    <row r="35" spans="2:8" x14ac:dyDescent="0.25">
      <c r="B35" s="17"/>
      <c r="C35" s="18"/>
      <c r="D35" s="18"/>
      <c r="E35" s="18"/>
      <c r="F35" s="18"/>
      <c r="G35" s="100"/>
      <c r="H35" s="54"/>
    </row>
  </sheetData>
  <sheetProtection algorithmName="SHA-512" hashValue="zVp6dYjuGQShZBQdeq/Mrp1hV/4vdG2K95PUKmM+CXoZ2KyhhbSn143GS9Z6O+LO8fFn8rE0Stw6EPhpWr40CQ==" saltValue="Rdo1HOwIsCThK9yDhNCIOA==" spinCount="100000" sheet="1" formatCells="0" formatRows="0"/>
  <sortState xmlns:xlrd2="http://schemas.microsoft.com/office/spreadsheetml/2017/richdata2" ref="C33:D33">
    <sortCondition descending="1" ref="D33"/>
  </sortState>
  <mergeCells count="3">
    <mergeCell ref="C27:D27"/>
    <mergeCell ref="C28:D28"/>
    <mergeCell ref="C29:D29"/>
  </mergeCells>
  <hyperlinks>
    <hyperlink ref="C7" r:id="rId1" xr:uid="{00000000-0004-0000-0100-000000000000}"/>
  </hyperlinks>
  <pageMargins left="0.7" right="0.7" top="0.75" bottom="0.75" header="0.3" footer="0.3"/>
  <pageSetup orientation="portrait" horizontalDpi="1200" verticalDpi="1200" r:id="rId2"/>
  <drawing r:id="rId3"/>
  <legacyDrawing r:id="rId4"/>
  <oleObjects>
    <mc:AlternateContent xmlns:mc="http://schemas.openxmlformats.org/markup-compatibility/2006">
      <mc:Choice Requires="x14">
        <oleObject progId="Acrobat.Document.DC" shapeId="2061" r:id="rId5">
          <objectPr defaultSize="0" autoPict="0" r:id="rId6">
            <anchor moveWithCells="1">
              <from>
                <xdr:col>3</xdr:col>
                <xdr:colOff>0</xdr:colOff>
                <xdr:row>32</xdr:row>
                <xdr:rowOff>0</xdr:rowOff>
              </from>
              <to>
                <xdr:col>4</xdr:col>
                <xdr:colOff>400050</xdr:colOff>
                <xdr:row>34</xdr:row>
                <xdr:rowOff>57150</xdr:rowOff>
              </to>
            </anchor>
          </objectPr>
        </oleObject>
      </mc:Choice>
      <mc:Fallback>
        <oleObject progId="Acrobat.Document.DC" shapeId="2061" r:id="rId5"/>
      </mc:Fallback>
    </mc:AlternateContent>
  </oleObjects>
  <extLst>
    <ext xmlns:x14="http://schemas.microsoft.com/office/spreadsheetml/2009/9/main" uri="{78C0D931-6437-407d-A8EE-F0AAD7539E65}">
      <x14:conditionalFormattings>
        <x14:conditionalFormatting xmlns:xm="http://schemas.microsoft.com/office/excel/2006/main">
          <x14:cfRule type="expression" priority="9" id="{68A1DCF0-AAF3-41A8-AEAC-3E17FF2F4A2B}">
            <xm:f>OR($D$7='Drop Downs'!$J$2,$D$7='Drop Downs'!$J$3,$D$7='Drop Downs'!$J$4,$D$7='Drop Downs'!$J$5)</xm:f>
            <x14:dxf>
              <font>
                <strike/>
              </font>
            </x14:dxf>
          </x14:cfRule>
          <xm:sqref>D7</xm:sqref>
        </x14:conditionalFormatting>
        <x14:conditionalFormatting xmlns:xm="http://schemas.microsoft.com/office/excel/2006/main">
          <x14:cfRule type="expression" priority="1" id="{B0B12690-A900-4A28-AE73-80EC6CFFDD92}">
            <xm:f>OR($D$7='Drop Downs'!$J$2,$D$7='Drop Downs'!$J$3,$D$7='Drop Downs'!$J$4,$D$7='Drop Downs'!$J$5)</xm:f>
            <x14:dxf>
              <font>
                <strike/>
              </font>
            </x14:dxf>
          </x14:cfRule>
          <xm:sqref>D9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 Downs'!$C$2:$C$21</xm:f>
          </x14:formula1>
          <xm:sqref>D5</xm:sqref>
        </x14:dataValidation>
        <x14:dataValidation type="list" allowBlank="1" showInputMessage="1" showErrorMessage="1" xr:uid="{00000000-0002-0000-0100-000001000000}">
          <x14:formula1>
            <xm:f>'Drop Downs'!$I$3:$I$130</xm:f>
          </x14:formula1>
          <xm:sqref>D6</xm:sqref>
        </x14:dataValidation>
        <x14:dataValidation type="list" allowBlank="1" showInputMessage="1" showErrorMessage="1" xr:uid="{00000000-0002-0000-0100-000002000000}">
          <x14:formula1>
            <xm:f>'Drop Downs'!$N$2:$N$3</xm:f>
          </x14:formula1>
          <xm:sqref>D7 D9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BP78"/>
  <sheetViews>
    <sheetView showGridLines="0" showZeros="0" topLeftCell="B17" zoomScale="75" zoomScaleNormal="75" workbookViewId="0">
      <selection activeCell="C15" sqref="C15:C20"/>
    </sheetView>
  </sheetViews>
  <sheetFormatPr defaultRowHeight="15" x14ac:dyDescent="0.25"/>
  <cols>
    <col min="1" max="1" width="10.5703125" customWidth="1"/>
    <col min="2" max="2" width="12.28515625" customWidth="1"/>
    <col min="3" max="3" width="35.7109375" customWidth="1"/>
    <col min="4" max="4" width="23" customWidth="1"/>
    <col min="5" max="7" width="24.42578125" customWidth="1"/>
    <col min="8" max="8" width="32.42578125" customWidth="1"/>
    <col min="9" max="9" width="33.7109375" customWidth="1"/>
    <col min="10" max="10" width="34.28515625" customWidth="1"/>
    <col min="11" max="11" width="49.28515625" style="164" customWidth="1"/>
    <col min="12" max="12" width="19.42578125" style="47" customWidth="1"/>
    <col min="13" max="13" width="9.28515625" style="71"/>
    <col min="14" max="15" width="9.28515625" style="51"/>
    <col min="16" max="16" width="11.7109375" style="50" bestFit="1" customWidth="1"/>
    <col min="17" max="17" width="8.7109375" style="50" bestFit="1" customWidth="1"/>
    <col min="18" max="18" width="29" style="50" bestFit="1" customWidth="1"/>
    <col min="19" max="19" width="8.7109375" style="50" bestFit="1" customWidth="1"/>
    <col min="20" max="22" width="9.28515625" style="50"/>
    <col min="23" max="23" width="19.42578125" style="51" bestFit="1" customWidth="1"/>
    <col min="24" max="44" width="9.28515625" style="51"/>
    <col min="45" max="68" width="9.28515625" style="71"/>
  </cols>
  <sheetData>
    <row r="1" spans="1:44" ht="118.15" customHeight="1" x14ac:dyDescent="0.25">
      <c r="A1" s="46"/>
      <c r="B1" s="46"/>
      <c r="C1" s="46"/>
      <c r="D1" s="283" t="s">
        <v>6197</v>
      </c>
      <c r="E1" s="283"/>
      <c r="F1" s="283"/>
      <c r="G1" s="283"/>
      <c r="H1" s="123"/>
      <c r="I1" s="123"/>
      <c r="J1" s="123"/>
      <c r="N1" s="193"/>
      <c r="R1" s="184"/>
    </row>
    <row r="2" spans="1:44" ht="39.75" customHeight="1" thickBot="1" x14ac:dyDescent="0.3">
      <c r="A2" s="243"/>
      <c r="B2" s="243"/>
      <c r="C2" s="243"/>
      <c r="D2" s="243"/>
      <c r="E2" s="69"/>
      <c r="F2" s="69"/>
      <c r="G2" s="69"/>
      <c r="H2" s="69"/>
      <c r="I2" s="69"/>
      <c r="J2" s="69"/>
    </row>
    <row r="3" spans="1:44" ht="33.75" x14ac:dyDescent="0.5">
      <c r="A3" s="15"/>
      <c r="B3" s="49"/>
      <c r="C3" s="30"/>
      <c r="D3" s="241" t="s">
        <v>26</v>
      </c>
      <c r="E3" s="241"/>
      <c r="F3" s="241"/>
      <c r="G3" s="241"/>
      <c r="H3" s="241"/>
      <c r="I3" s="241"/>
      <c r="J3" s="241"/>
      <c r="K3" s="165"/>
      <c r="L3" s="52"/>
    </row>
    <row r="4" spans="1:44" ht="18.75" x14ac:dyDescent="0.3">
      <c r="B4" s="89"/>
      <c r="L4" s="53"/>
    </row>
    <row r="5" spans="1:44" ht="48" customHeight="1" x14ac:dyDescent="0.25">
      <c r="A5" s="48" t="s">
        <v>27</v>
      </c>
      <c r="B5" s="253"/>
      <c r="C5" s="251" t="s">
        <v>29</v>
      </c>
      <c r="D5" s="247" t="s">
        <v>30</v>
      </c>
      <c r="E5" s="259" t="s">
        <v>4549</v>
      </c>
      <c r="F5" s="260"/>
      <c r="G5" s="260"/>
      <c r="H5" s="260"/>
      <c r="I5" s="260"/>
      <c r="J5" s="261"/>
      <c r="K5" s="239" t="s">
        <v>32</v>
      </c>
      <c r="L5" s="53"/>
      <c r="W5" s="50" t="s">
        <v>33</v>
      </c>
      <c r="X5" s="50" t="str">
        <f>IF(C8="","No","Yes")</f>
        <v>Yes</v>
      </c>
    </row>
    <row r="6" spans="1:44" ht="132" customHeight="1" x14ac:dyDescent="0.25">
      <c r="A6" s="48"/>
      <c r="B6" s="254"/>
      <c r="C6" s="252"/>
      <c r="D6" s="248"/>
      <c r="E6" s="139" t="s">
        <v>4561</v>
      </c>
      <c r="F6" s="139" t="s">
        <v>6480</v>
      </c>
      <c r="G6" s="139" t="s">
        <v>4562</v>
      </c>
      <c r="H6" s="258" t="s">
        <v>6454</v>
      </c>
      <c r="I6" s="258"/>
      <c r="J6" s="258"/>
      <c r="K6" s="240"/>
      <c r="L6" s="53"/>
      <c r="W6" s="50"/>
      <c r="X6" s="50"/>
    </row>
    <row r="7" spans="1:44" ht="18" customHeight="1" x14ac:dyDescent="0.3">
      <c r="A7" s="242" t="s">
        <v>34</v>
      </c>
      <c r="B7" s="86" t="s">
        <v>28</v>
      </c>
      <c r="C7" s="136" t="s">
        <v>51</v>
      </c>
      <c r="D7" s="81" t="s">
        <v>35</v>
      </c>
      <c r="E7" s="255" t="s">
        <v>36</v>
      </c>
      <c r="F7" s="256"/>
      <c r="G7" s="256"/>
      <c r="H7" s="256"/>
      <c r="I7" s="256"/>
      <c r="J7" s="257"/>
      <c r="K7" s="166" t="s">
        <v>37</v>
      </c>
      <c r="L7" s="85"/>
      <c r="P7" s="50" t="s">
        <v>38</v>
      </c>
      <c r="Q7" s="50" t="b">
        <v>0</v>
      </c>
      <c r="R7" s="50" t="s">
        <v>39</v>
      </c>
      <c r="S7" s="50" t="b">
        <v>0</v>
      </c>
      <c r="W7" s="50" t="s">
        <v>40</v>
      </c>
      <c r="X7" s="50" t="str">
        <f>IF(OR(Q7=TRUE,Q14=TRUE,Q21=TRUE,Q28=TRUE,Q35=TRUE,Q42=TRUE,Q49=TRUE,Q56=TRUE,Q63=TRUE,Q70=TRUE),"Yes","No")</f>
        <v>No</v>
      </c>
    </row>
    <row r="8" spans="1:44" ht="18.75" customHeight="1" x14ac:dyDescent="0.25">
      <c r="A8" s="242"/>
      <c r="B8" s="244">
        <v>1</v>
      </c>
      <c r="C8" s="245" t="s">
        <v>6684</v>
      </c>
      <c r="D8" s="246" t="s">
        <v>4198</v>
      </c>
      <c r="E8" s="249"/>
      <c r="F8" s="249"/>
      <c r="G8" s="250"/>
      <c r="H8" s="262"/>
      <c r="I8" s="262"/>
      <c r="J8" s="262"/>
      <c r="K8" s="238"/>
      <c r="L8" s="75"/>
      <c r="P8" s="50" t="s">
        <v>42</v>
      </c>
      <c r="Q8" s="50" t="b">
        <v>0</v>
      </c>
      <c r="R8" s="50" t="s">
        <v>43</v>
      </c>
      <c r="S8" s="50" t="b">
        <v>0</v>
      </c>
      <c r="W8" s="50" t="s">
        <v>44</v>
      </c>
      <c r="X8" s="50" t="str">
        <f>IF(OR(Q8=TRUE,Q15=TRUE,Q22=TRUE,Q29=TRUE,Q36=TRUE,Q43=TRUE,Q50=TRUE,Q57=TRUE,Q64=TRUE,Q71=TRUE),"Yes","No")</f>
        <v>No</v>
      </c>
    </row>
    <row r="9" spans="1:44" ht="38.25" customHeight="1" x14ac:dyDescent="0.25">
      <c r="A9" s="242"/>
      <c r="B9" s="244"/>
      <c r="C9" s="245"/>
      <c r="D9" s="246"/>
      <c r="E9" s="249"/>
      <c r="F9" s="249"/>
      <c r="G9" s="250"/>
      <c r="H9" s="160" t="s">
        <v>6189</v>
      </c>
      <c r="I9" s="159" t="s">
        <v>6191</v>
      </c>
      <c r="J9" s="160" t="s">
        <v>6190</v>
      </c>
      <c r="K9" s="238"/>
      <c r="L9" s="75"/>
      <c r="P9" s="50" t="s">
        <v>46</v>
      </c>
      <c r="Q9" s="50" t="b">
        <v>0</v>
      </c>
      <c r="R9" s="50" t="s">
        <v>47</v>
      </c>
      <c r="S9" s="50" t="b">
        <v>0</v>
      </c>
      <c r="W9" s="50" t="s">
        <v>6573</v>
      </c>
      <c r="X9" s="50" t="str">
        <f>IF(OR(Q9=TRUE,Q17=TRUE,Q24=TRUE,Q31=TRUE,Q38=TRUE,Q45=TRUE,Q52=TRUE,Q59=TRUE,Q66=TRUE,Q73=TRUE),"Yes","No")</f>
        <v>No</v>
      </c>
    </row>
    <row r="10" spans="1:44" ht="39" customHeight="1" thickBot="1" x14ac:dyDescent="0.3">
      <c r="A10" s="242"/>
      <c r="B10" s="244"/>
      <c r="C10" s="245"/>
      <c r="D10" s="246"/>
      <c r="E10" s="249"/>
      <c r="F10" s="249"/>
      <c r="G10" s="250"/>
      <c r="H10" s="172" t="s">
        <v>4251</v>
      </c>
      <c r="I10" s="172" t="s">
        <v>2975</v>
      </c>
      <c r="J10" s="172" t="s">
        <v>4251</v>
      </c>
      <c r="K10" s="166" t="s">
        <v>45</v>
      </c>
      <c r="L10" s="75"/>
      <c r="P10" s="50" t="s">
        <v>48</v>
      </c>
      <c r="Q10" s="50" t="b">
        <v>1</v>
      </c>
      <c r="R10" s="50" t="s">
        <v>6578</v>
      </c>
      <c r="S10" s="50" t="b">
        <f>IF(OR(S7=TRUE,S8=TRUE,S9=TRUE),TRUE,FALSE)</f>
        <v>0</v>
      </c>
      <c r="W10" s="50" t="s">
        <v>6574</v>
      </c>
      <c r="X10" s="50" t="str">
        <f>IF(OR(Q10=TRUE,Q18=TRUE,Q25=TRUE,Q32=TRUE,Q39=TRUE,Q46=TRUE,Q53=TRUE,Q60=TRUE,Q67=TRUE,Q74=TRUE),"Yes","No")</f>
        <v>Yes</v>
      </c>
    </row>
    <row r="11" spans="1:44" ht="26.25" customHeight="1" x14ac:dyDescent="0.25">
      <c r="A11" s="242"/>
      <c r="B11" s="244"/>
      <c r="C11" s="245"/>
      <c r="D11" s="246"/>
      <c r="E11" s="249"/>
      <c r="F11" s="249"/>
      <c r="G11" s="250"/>
      <c r="H11" s="189"/>
      <c r="I11" s="93"/>
      <c r="J11" s="93"/>
      <c r="K11" s="181"/>
      <c r="L11" s="75"/>
    </row>
    <row r="12" spans="1:44" ht="18" customHeight="1" thickBot="1" x14ac:dyDescent="0.3">
      <c r="A12" s="242"/>
      <c r="B12" s="244"/>
      <c r="C12" s="245"/>
      <c r="D12" s="148" t="s">
        <v>49</v>
      </c>
      <c r="E12" s="148" t="s">
        <v>49</v>
      </c>
      <c r="F12" s="148" t="s">
        <v>49</v>
      </c>
      <c r="G12" s="148" t="s">
        <v>49</v>
      </c>
      <c r="H12" s="263" t="s">
        <v>49</v>
      </c>
      <c r="I12" s="264"/>
      <c r="J12" s="265"/>
      <c r="K12" s="148" t="s">
        <v>49</v>
      </c>
      <c r="L12" s="149" t="s">
        <v>50</v>
      </c>
    </row>
    <row r="13" spans="1:44" s="71" customFormat="1" ht="38.25" customHeight="1" thickBot="1" x14ac:dyDescent="0.3">
      <c r="A13" s="242"/>
      <c r="B13" s="244"/>
      <c r="C13" s="245"/>
      <c r="D13" s="84">
        <v>0.4</v>
      </c>
      <c r="E13" s="82"/>
      <c r="F13" s="82"/>
      <c r="G13" s="82">
        <v>0</v>
      </c>
      <c r="H13" s="266">
        <v>0.6</v>
      </c>
      <c r="I13" s="267"/>
      <c r="J13" s="268"/>
      <c r="K13" s="82"/>
      <c r="L13" s="83">
        <f>SUM(D13:K13)</f>
        <v>1</v>
      </c>
      <c r="N13" s="51"/>
      <c r="O13" s="51"/>
      <c r="P13" s="50"/>
      <c r="Q13" s="50"/>
      <c r="R13" s="50"/>
      <c r="S13" s="50"/>
      <c r="T13" s="50"/>
      <c r="U13" s="50"/>
      <c r="V13" s="50"/>
      <c r="W13" s="51"/>
      <c r="X13" s="51"/>
      <c r="Y13" s="51"/>
      <c r="Z13" s="51"/>
      <c r="AA13" s="51"/>
      <c r="AB13" s="51"/>
      <c r="AC13" s="51"/>
      <c r="AD13" s="51"/>
      <c r="AE13" s="51"/>
      <c r="AF13" s="51"/>
      <c r="AG13" s="51"/>
      <c r="AH13" s="51"/>
      <c r="AI13" s="51"/>
      <c r="AJ13" s="51"/>
      <c r="AK13" s="51"/>
      <c r="AL13" s="51"/>
      <c r="AM13" s="51"/>
      <c r="AN13" s="51"/>
      <c r="AO13" s="51"/>
      <c r="AP13" s="51"/>
      <c r="AQ13" s="51"/>
      <c r="AR13" s="51"/>
    </row>
    <row r="14" spans="1:44" ht="18" customHeight="1" x14ac:dyDescent="0.3">
      <c r="A14" s="242"/>
      <c r="B14" s="86" t="s">
        <v>28</v>
      </c>
      <c r="C14" s="136" t="s">
        <v>51</v>
      </c>
      <c r="D14" s="81" t="s">
        <v>35</v>
      </c>
      <c r="E14" s="255" t="s">
        <v>36</v>
      </c>
      <c r="F14" s="256"/>
      <c r="G14" s="256"/>
      <c r="H14" s="256"/>
      <c r="I14" s="256"/>
      <c r="J14" s="257"/>
      <c r="K14" s="166" t="s">
        <v>37</v>
      </c>
      <c r="L14" s="75" t="s">
        <v>52</v>
      </c>
      <c r="P14" s="50" t="s">
        <v>38</v>
      </c>
      <c r="Q14" s="50" t="b">
        <v>0</v>
      </c>
      <c r="R14" s="50" t="s">
        <v>39</v>
      </c>
      <c r="S14" s="50" t="b">
        <v>0</v>
      </c>
    </row>
    <row r="15" spans="1:44" ht="21.75" customHeight="1" x14ac:dyDescent="0.25">
      <c r="A15" s="242"/>
      <c r="B15" s="244">
        <v>2</v>
      </c>
      <c r="C15" s="245" t="s">
        <v>6787</v>
      </c>
      <c r="D15" s="246" t="s">
        <v>4198</v>
      </c>
      <c r="E15" s="272"/>
      <c r="F15" s="272"/>
      <c r="G15" s="274" t="s">
        <v>41</v>
      </c>
      <c r="H15" s="269"/>
      <c r="I15" s="270"/>
      <c r="J15" s="271"/>
      <c r="K15" s="238"/>
      <c r="L15" s="75"/>
      <c r="P15" s="50" t="s">
        <v>42</v>
      </c>
      <c r="Q15" s="50" t="b">
        <v>0</v>
      </c>
      <c r="R15" s="50" t="s">
        <v>43</v>
      </c>
      <c r="S15" s="50" t="b">
        <v>0</v>
      </c>
    </row>
    <row r="16" spans="1:44" ht="39" customHeight="1" x14ac:dyDescent="0.25">
      <c r="A16" s="242"/>
      <c r="B16" s="244"/>
      <c r="C16" s="245"/>
      <c r="D16" s="246"/>
      <c r="E16" s="249"/>
      <c r="F16" s="249"/>
      <c r="G16" s="275"/>
      <c r="H16" s="160" t="s">
        <v>6189</v>
      </c>
      <c r="I16" s="159" t="s">
        <v>6191</v>
      </c>
      <c r="J16" s="160" t="s">
        <v>6190</v>
      </c>
      <c r="K16" s="238"/>
      <c r="L16" s="75"/>
    </row>
    <row r="17" spans="1:44" ht="39" customHeight="1" thickBot="1" x14ac:dyDescent="0.3">
      <c r="A17" s="242"/>
      <c r="B17" s="244"/>
      <c r="C17" s="245"/>
      <c r="D17" s="246"/>
      <c r="E17" s="249"/>
      <c r="F17" s="249"/>
      <c r="G17" s="275"/>
      <c r="H17" s="172" t="s">
        <v>4248</v>
      </c>
      <c r="I17" s="172" t="s">
        <v>2975</v>
      </c>
      <c r="J17" s="172" t="s">
        <v>4260</v>
      </c>
      <c r="K17" s="167" t="s">
        <v>45</v>
      </c>
      <c r="L17" s="75"/>
      <c r="P17" s="50" t="s">
        <v>46</v>
      </c>
      <c r="Q17" s="50" t="b">
        <v>0</v>
      </c>
      <c r="R17" s="50" t="s">
        <v>47</v>
      </c>
      <c r="S17" s="50" t="b">
        <v>0</v>
      </c>
    </row>
    <row r="18" spans="1:44" ht="35.25" customHeight="1" x14ac:dyDescent="0.25">
      <c r="A18" s="242"/>
      <c r="B18" s="244"/>
      <c r="C18" s="245"/>
      <c r="D18" s="246"/>
      <c r="E18" s="273"/>
      <c r="F18" s="273"/>
      <c r="G18" s="276"/>
      <c r="H18" s="196"/>
      <c r="I18" s="93"/>
      <c r="J18" s="196"/>
      <c r="K18" s="181"/>
      <c r="L18" s="75"/>
      <c r="P18" s="50" t="s">
        <v>48</v>
      </c>
      <c r="Q18" s="50" t="b">
        <v>1</v>
      </c>
      <c r="R18" s="50" t="s">
        <v>6578</v>
      </c>
      <c r="S18" s="50" t="b">
        <f>IF(OR(S15=TRUE,S16=TRUE,S17=TRUE),TRUE,FALSE)</f>
        <v>0</v>
      </c>
    </row>
    <row r="19" spans="1:44" ht="18" customHeight="1" thickBot="1" x14ac:dyDescent="0.3">
      <c r="A19" s="242"/>
      <c r="B19" s="244"/>
      <c r="C19" s="245"/>
      <c r="D19" s="148" t="s">
        <v>49</v>
      </c>
      <c r="E19" s="148" t="s">
        <v>49</v>
      </c>
      <c r="F19" s="148" t="s">
        <v>49</v>
      </c>
      <c r="G19" s="148" t="s">
        <v>49</v>
      </c>
      <c r="H19" s="263" t="s">
        <v>49</v>
      </c>
      <c r="I19" s="264"/>
      <c r="J19" s="265"/>
      <c r="K19" s="148" t="s">
        <v>49</v>
      </c>
      <c r="L19" s="149" t="s">
        <v>50</v>
      </c>
    </row>
    <row r="20" spans="1:44" s="71" customFormat="1" ht="38.25" customHeight="1" thickBot="1" x14ac:dyDescent="0.3">
      <c r="A20" s="242"/>
      <c r="B20" s="244"/>
      <c r="C20" s="245"/>
      <c r="D20" s="84">
        <v>0.4</v>
      </c>
      <c r="E20" s="82"/>
      <c r="F20" s="82"/>
      <c r="G20" s="82"/>
      <c r="H20" s="266">
        <v>0.6</v>
      </c>
      <c r="I20" s="267"/>
      <c r="J20" s="268"/>
      <c r="K20" s="82"/>
      <c r="L20" s="83">
        <f>SUM(D20:K20)</f>
        <v>1</v>
      </c>
      <c r="N20" s="51"/>
      <c r="O20" s="51"/>
      <c r="P20" s="50"/>
      <c r="Q20" s="50"/>
      <c r="R20" s="50"/>
      <c r="S20" s="50"/>
      <c r="T20" s="50"/>
      <c r="U20" s="50"/>
      <c r="V20" s="50"/>
      <c r="W20" s="51"/>
      <c r="X20" s="51"/>
      <c r="Y20" s="51"/>
      <c r="Z20" s="51"/>
      <c r="AA20" s="51"/>
      <c r="AB20" s="51"/>
      <c r="AC20" s="51"/>
      <c r="AD20" s="51"/>
      <c r="AE20" s="51"/>
      <c r="AF20" s="51"/>
      <c r="AG20" s="51"/>
      <c r="AH20" s="51"/>
      <c r="AI20" s="51"/>
      <c r="AJ20" s="51"/>
      <c r="AK20" s="51"/>
      <c r="AL20" s="51"/>
      <c r="AM20" s="51"/>
      <c r="AN20" s="51"/>
      <c r="AO20" s="51"/>
      <c r="AP20" s="51"/>
      <c r="AQ20" s="51"/>
      <c r="AR20" s="51"/>
    </row>
    <row r="21" spans="1:44" ht="18" customHeight="1" x14ac:dyDescent="0.3">
      <c r="A21" s="242"/>
      <c r="B21" s="86" t="s">
        <v>28</v>
      </c>
      <c r="C21" s="136" t="s">
        <v>51</v>
      </c>
      <c r="D21" s="81" t="s">
        <v>35</v>
      </c>
      <c r="E21" s="255" t="s">
        <v>36</v>
      </c>
      <c r="F21" s="256"/>
      <c r="G21" s="256"/>
      <c r="H21" s="256"/>
      <c r="I21" s="256"/>
      <c r="J21" s="257"/>
      <c r="K21" s="166" t="s">
        <v>37</v>
      </c>
      <c r="L21" s="75" t="s">
        <v>52</v>
      </c>
      <c r="P21" s="50" t="s">
        <v>38</v>
      </c>
      <c r="Q21" s="50" t="b">
        <v>0</v>
      </c>
      <c r="R21" s="50" t="s">
        <v>39</v>
      </c>
      <c r="S21" s="50" t="b">
        <v>0</v>
      </c>
    </row>
    <row r="22" spans="1:44" ht="24.75" customHeight="1" x14ac:dyDescent="0.25">
      <c r="A22" s="242"/>
      <c r="B22" s="244">
        <v>3</v>
      </c>
      <c r="C22" s="245"/>
      <c r="D22" s="246"/>
      <c r="E22" s="272"/>
      <c r="F22" s="272"/>
      <c r="G22" s="274" t="s">
        <v>41</v>
      </c>
      <c r="H22" s="269"/>
      <c r="I22" s="270"/>
      <c r="J22" s="271"/>
      <c r="K22" s="238"/>
      <c r="L22" s="75"/>
      <c r="P22" s="50" t="s">
        <v>42</v>
      </c>
      <c r="Q22" s="50" t="b">
        <v>0</v>
      </c>
      <c r="R22" s="50" t="s">
        <v>43</v>
      </c>
      <c r="S22" s="50" t="b">
        <v>0</v>
      </c>
    </row>
    <row r="23" spans="1:44" ht="44.25" customHeight="1" x14ac:dyDescent="0.25">
      <c r="A23" s="242"/>
      <c r="B23" s="244"/>
      <c r="C23" s="245"/>
      <c r="D23" s="246"/>
      <c r="E23" s="249"/>
      <c r="F23" s="249"/>
      <c r="G23" s="275"/>
      <c r="H23" s="160" t="s">
        <v>6189</v>
      </c>
      <c r="I23" s="159" t="s">
        <v>6191</v>
      </c>
      <c r="J23" s="160" t="s">
        <v>6190</v>
      </c>
      <c r="K23" s="238"/>
      <c r="L23" s="75"/>
    </row>
    <row r="24" spans="1:44" ht="36.75" customHeight="1" thickBot="1" x14ac:dyDescent="0.3">
      <c r="A24" s="242"/>
      <c r="B24" s="244"/>
      <c r="C24" s="245"/>
      <c r="D24" s="246"/>
      <c r="E24" s="249"/>
      <c r="F24" s="249"/>
      <c r="G24" s="275"/>
      <c r="H24" s="172" t="s">
        <v>4259</v>
      </c>
      <c r="I24" s="172" t="s">
        <v>2975</v>
      </c>
      <c r="J24" s="172" t="s">
        <v>4259</v>
      </c>
      <c r="K24" s="168" t="s">
        <v>45</v>
      </c>
      <c r="L24" s="75"/>
      <c r="P24" s="50" t="s">
        <v>46</v>
      </c>
      <c r="Q24" s="50" t="b">
        <v>0</v>
      </c>
      <c r="R24" s="50" t="s">
        <v>47</v>
      </c>
      <c r="S24" s="50" t="b">
        <v>0</v>
      </c>
    </row>
    <row r="25" spans="1:44" ht="35.25" customHeight="1" x14ac:dyDescent="0.25">
      <c r="A25" s="242"/>
      <c r="B25" s="244"/>
      <c r="C25" s="245"/>
      <c r="D25" s="246"/>
      <c r="E25" s="273"/>
      <c r="F25" s="273"/>
      <c r="G25" s="276"/>
      <c r="H25" s="196"/>
      <c r="I25" s="191"/>
      <c r="J25" s="196"/>
      <c r="K25" s="181"/>
      <c r="L25" s="75"/>
      <c r="P25" s="50" t="s">
        <v>48</v>
      </c>
      <c r="Q25" s="50" t="b">
        <v>1</v>
      </c>
      <c r="R25" s="50" t="s">
        <v>6578</v>
      </c>
      <c r="S25" s="50" t="b">
        <f>IF(OR(S22=TRUE,S23=TRUE,S24=TRUE),TRUE,FALSE)</f>
        <v>0</v>
      </c>
      <c r="V25" s="184"/>
    </row>
    <row r="26" spans="1:44" ht="18" customHeight="1" thickBot="1" x14ac:dyDescent="0.3">
      <c r="A26" s="242"/>
      <c r="B26" s="244"/>
      <c r="C26" s="245"/>
      <c r="D26" s="148" t="s">
        <v>49</v>
      </c>
      <c r="E26" s="148" t="s">
        <v>49</v>
      </c>
      <c r="F26" s="148" t="s">
        <v>49</v>
      </c>
      <c r="G26" s="148" t="s">
        <v>49</v>
      </c>
      <c r="H26" s="263" t="s">
        <v>49</v>
      </c>
      <c r="I26" s="264"/>
      <c r="J26" s="265"/>
      <c r="K26" s="148" t="s">
        <v>49</v>
      </c>
      <c r="L26" s="149" t="s">
        <v>50</v>
      </c>
    </row>
    <row r="27" spans="1:44" s="71" customFormat="1" ht="38.25" customHeight="1" thickBot="1" x14ac:dyDescent="0.3">
      <c r="A27" s="242"/>
      <c r="B27" s="244"/>
      <c r="C27" s="245"/>
      <c r="D27" s="84"/>
      <c r="E27" s="82"/>
      <c r="F27" s="82"/>
      <c r="G27" s="82"/>
      <c r="H27" s="266"/>
      <c r="I27" s="267"/>
      <c r="J27" s="268"/>
      <c r="K27" s="82"/>
      <c r="L27" s="83">
        <f>SUM(D27:K27)</f>
        <v>0</v>
      </c>
      <c r="N27" s="51"/>
      <c r="O27" s="51"/>
      <c r="P27" s="50"/>
      <c r="Q27" s="50"/>
      <c r="R27" s="50"/>
      <c r="S27" s="50"/>
      <c r="T27" s="50"/>
      <c r="U27" s="50"/>
      <c r="V27" s="50"/>
      <c r="W27" s="51"/>
      <c r="X27" s="51"/>
      <c r="Y27" s="51"/>
      <c r="Z27" s="51"/>
      <c r="AA27" s="51"/>
      <c r="AB27" s="51"/>
      <c r="AC27" s="51"/>
      <c r="AD27" s="51"/>
      <c r="AE27" s="51"/>
      <c r="AF27" s="51"/>
      <c r="AG27" s="51"/>
      <c r="AH27" s="51"/>
      <c r="AI27" s="51"/>
      <c r="AJ27" s="51"/>
      <c r="AK27" s="51"/>
      <c r="AL27" s="51"/>
      <c r="AM27" s="51"/>
      <c r="AN27" s="51"/>
      <c r="AO27" s="51"/>
      <c r="AP27" s="51"/>
      <c r="AQ27" s="51"/>
      <c r="AR27" s="51"/>
    </row>
    <row r="28" spans="1:44" ht="18" customHeight="1" x14ac:dyDescent="0.3">
      <c r="A28" s="242"/>
      <c r="B28" s="86" t="s">
        <v>28</v>
      </c>
      <c r="C28" s="136" t="s">
        <v>51</v>
      </c>
      <c r="D28" s="81" t="s">
        <v>35</v>
      </c>
      <c r="E28" s="277" t="s">
        <v>36</v>
      </c>
      <c r="F28" s="278"/>
      <c r="G28" s="278"/>
      <c r="H28" s="278"/>
      <c r="I28" s="278"/>
      <c r="J28" s="279"/>
      <c r="K28" s="166" t="s">
        <v>37</v>
      </c>
      <c r="L28" s="75" t="s">
        <v>52</v>
      </c>
      <c r="P28" s="50" t="s">
        <v>38</v>
      </c>
      <c r="Q28" s="50" t="b">
        <v>0</v>
      </c>
      <c r="R28" s="50" t="s">
        <v>39</v>
      </c>
      <c r="S28" s="50" t="b">
        <v>0</v>
      </c>
    </row>
    <row r="29" spans="1:44" ht="23.25" customHeight="1" x14ac:dyDescent="0.25">
      <c r="A29" s="242"/>
      <c r="B29" s="244">
        <v>4</v>
      </c>
      <c r="C29" s="245"/>
      <c r="D29" s="246"/>
      <c r="E29" s="272"/>
      <c r="F29" s="272"/>
      <c r="G29" s="274" t="s">
        <v>41</v>
      </c>
      <c r="H29" s="269"/>
      <c r="I29" s="270"/>
      <c r="J29" s="271"/>
      <c r="K29" s="238"/>
      <c r="L29" s="75"/>
      <c r="P29" s="50" t="s">
        <v>42</v>
      </c>
      <c r="Q29" s="50" t="b">
        <v>0</v>
      </c>
      <c r="R29" s="50" t="s">
        <v>43</v>
      </c>
      <c r="S29" s="50" t="b">
        <v>0</v>
      </c>
    </row>
    <row r="30" spans="1:44" ht="51.75" customHeight="1" x14ac:dyDescent="0.25">
      <c r="A30" s="242"/>
      <c r="B30" s="244"/>
      <c r="C30" s="245"/>
      <c r="D30" s="246"/>
      <c r="E30" s="249"/>
      <c r="F30" s="249"/>
      <c r="G30" s="275"/>
      <c r="H30" s="160" t="s">
        <v>6189</v>
      </c>
      <c r="I30" s="159" t="s">
        <v>6191</v>
      </c>
      <c r="J30" s="160" t="s">
        <v>6190</v>
      </c>
      <c r="K30" s="238"/>
      <c r="L30" s="75"/>
    </row>
    <row r="31" spans="1:44" ht="44.25" customHeight="1" thickBot="1" x14ac:dyDescent="0.3">
      <c r="A31" s="242"/>
      <c r="B31" s="244"/>
      <c r="C31" s="245"/>
      <c r="D31" s="246"/>
      <c r="E31" s="249"/>
      <c r="F31" s="249"/>
      <c r="G31" s="275"/>
      <c r="H31" s="172"/>
      <c r="I31" s="172"/>
      <c r="J31" s="172"/>
      <c r="K31" s="168" t="s">
        <v>45</v>
      </c>
      <c r="L31" s="75"/>
      <c r="P31" s="50" t="s">
        <v>46</v>
      </c>
      <c r="Q31" s="50" t="b">
        <v>0</v>
      </c>
      <c r="R31" s="50" t="s">
        <v>47</v>
      </c>
      <c r="S31" s="50" t="b">
        <v>0</v>
      </c>
    </row>
    <row r="32" spans="1:44" ht="35.25" customHeight="1" x14ac:dyDescent="0.25">
      <c r="A32" s="242"/>
      <c r="B32" s="244"/>
      <c r="C32" s="245"/>
      <c r="D32" s="246"/>
      <c r="E32" s="273"/>
      <c r="F32" s="273"/>
      <c r="G32" s="276"/>
      <c r="H32" s="190"/>
      <c r="I32" s="191"/>
      <c r="J32" s="191"/>
      <c r="K32" s="181"/>
      <c r="L32" s="75"/>
      <c r="P32" s="50" t="s">
        <v>48</v>
      </c>
      <c r="Q32" s="50" t="b">
        <v>0</v>
      </c>
      <c r="R32" s="50" t="s">
        <v>6578</v>
      </c>
      <c r="S32" s="50" t="b">
        <f>IF(OR(S29=TRUE,S30=TRUE,S31=TRUE),TRUE,FALSE)</f>
        <v>0</v>
      </c>
    </row>
    <row r="33" spans="1:44" ht="18" customHeight="1" thickBot="1" x14ac:dyDescent="0.3">
      <c r="A33" s="242"/>
      <c r="B33" s="244"/>
      <c r="C33" s="245"/>
      <c r="D33" s="148" t="s">
        <v>49</v>
      </c>
      <c r="E33" s="148" t="s">
        <v>49</v>
      </c>
      <c r="F33" s="148" t="s">
        <v>49</v>
      </c>
      <c r="G33" s="148" t="s">
        <v>49</v>
      </c>
      <c r="H33" s="263" t="s">
        <v>49</v>
      </c>
      <c r="I33" s="264"/>
      <c r="J33" s="265"/>
      <c r="K33" s="148" t="s">
        <v>49</v>
      </c>
      <c r="L33" s="149" t="s">
        <v>50</v>
      </c>
    </row>
    <row r="34" spans="1:44" s="71" customFormat="1" ht="38.25" customHeight="1" thickBot="1" x14ac:dyDescent="0.3">
      <c r="A34" s="242"/>
      <c r="B34" s="244"/>
      <c r="C34" s="245"/>
      <c r="D34" s="84"/>
      <c r="E34" s="82"/>
      <c r="F34" s="82"/>
      <c r="G34" s="82"/>
      <c r="H34" s="266"/>
      <c r="I34" s="267"/>
      <c r="J34" s="268"/>
      <c r="K34" s="82"/>
      <c r="L34" s="83">
        <f>SUM(D34:K34)</f>
        <v>0</v>
      </c>
      <c r="N34" s="51"/>
      <c r="O34" s="51"/>
      <c r="P34" s="50"/>
      <c r="Q34" s="50"/>
      <c r="R34" s="50"/>
      <c r="S34" s="50"/>
      <c r="T34" s="50"/>
      <c r="U34" s="50"/>
      <c r="V34" s="50"/>
      <c r="W34" s="51"/>
      <c r="X34" s="51"/>
      <c r="Y34" s="51"/>
      <c r="Z34" s="51"/>
      <c r="AA34" s="51"/>
      <c r="AB34" s="51"/>
      <c r="AC34" s="51"/>
      <c r="AD34" s="51"/>
      <c r="AE34" s="51"/>
      <c r="AF34" s="51"/>
      <c r="AG34" s="51"/>
      <c r="AH34" s="51"/>
      <c r="AI34" s="51"/>
      <c r="AJ34" s="51"/>
      <c r="AK34" s="51"/>
      <c r="AL34" s="51"/>
      <c r="AM34" s="51"/>
      <c r="AN34" s="51"/>
      <c r="AO34" s="51"/>
      <c r="AP34" s="51"/>
      <c r="AQ34" s="51"/>
      <c r="AR34" s="51"/>
    </row>
    <row r="35" spans="1:44" ht="18" customHeight="1" x14ac:dyDescent="0.3">
      <c r="A35" s="242"/>
      <c r="B35" s="86" t="s">
        <v>28</v>
      </c>
      <c r="C35" s="136" t="s">
        <v>51</v>
      </c>
      <c r="D35" s="81" t="s">
        <v>35</v>
      </c>
      <c r="E35" s="277" t="s">
        <v>36</v>
      </c>
      <c r="F35" s="278"/>
      <c r="G35" s="278"/>
      <c r="H35" s="278"/>
      <c r="I35" s="278"/>
      <c r="J35" s="279"/>
      <c r="K35" s="166" t="s">
        <v>37</v>
      </c>
      <c r="L35" s="75" t="s">
        <v>52</v>
      </c>
      <c r="P35" s="50" t="s">
        <v>38</v>
      </c>
      <c r="Q35" s="50" t="b">
        <v>0</v>
      </c>
      <c r="R35" s="50" t="s">
        <v>39</v>
      </c>
      <c r="S35" s="50" t="b">
        <v>0</v>
      </c>
    </row>
    <row r="36" spans="1:44" ht="23.25" customHeight="1" x14ac:dyDescent="0.25">
      <c r="A36" s="242"/>
      <c r="B36" s="244">
        <v>5</v>
      </c>
      <c r="C36" s="280"/>
      <c r="D36" s="246"/>
      <c r="E36" s="272"/>
      <c r="F36" s="272"/>
      <c r="G36" s="274" t="s">
        <v>41</v>
      </c>
      <c r="H36" s="269"/>
      <c r="I36" s="270"/>
      <c r="J36" s="271"/>
      <c r="K36" s="238"/>
      <c r="L36" s="75"/>
      <c r="P36" s="50" t="s">
        <v>42</v>
      </c>
      <c r="Q36" s="50" t="b">
        <v>0</v>
      </c>
      <c r="R36" s="50" t="s">
        <v>43</v>
      </c>
      <c r="S36" s="50" t="b">
        <v>0</v>
      </c>
    </row>
    <row r="37" spans="1:44" ht="53.25" customHeight="1" x14ac:dyDescent="0.25">
      <c r="A37" s="242"/>
      <c r="B37" s="244"/>
      <c r="C37" s="281"/>
      <c r="D37" s="246"/>
      <c r="E37" s="249"/>
      <c r="F37" s="249"/>
      <c r="G37" s="275"/>
      <c r="H37" s="160" t="s">
        <v>6189</v>
      </c>
      <c r="I37" s="159" t="s">
        <v>6191</v>
      </c>
      <c r="J37" s="160" t="s">
        <v>6190</v>
      </c>
      <c r="K37" s="238"/>
      <c r="L37" s="75"/>
    </row>
    <row r="38" spans="1:44" ht="39.75" customHeight="1" thickBot="1" x14ac:dyDescent="0.3">
      <c r="A38" s="242"/>
      <c r="B38" s="244"/>
      <c r="C38" s="281"/>
      <c r="D38" s="246"/>
      <c r="E38" s="249"/>
      <c r="F38" s="249"/>
      <c r="G38" s="275"/>
      <c r="H38" s="172"/>
      <c r="I38" s="172"/>
      <c r="J38" s="172"/>
      <c r="K38" s="168" t="s">
        <v>45</v>
      </c>
      <c r="L38" s="75"/>
      <c r="P38" s="50" t="s">
        <v>46</v>
      </c>
      <c r="Q38" s="50" t="b">
        <v>0</v>
      </c>
      <c r="R38" s="50" t="s">
        <v>47</v>
      </c>
      <c r="S38" s="50" t="b">
        <v>0</v>
      </c>
    </row>
    <row r="39" spans="1:44" ht="35.25" customHeight="1" x14ac:dyDescent="0.25">
      <c r="A39" s="242"/>
      <c r="B39" s="244"/>
      <c r="C39" s="281"/>
      <c r="D39" s="246"/>
      <c r="E39" s="273"/>
      <c r="F39" s="273"/>
      <c r="G39" s="276"/>
      <c r="H39" s="190"/>
      <c r="I39" s="191"/>
      <c r="J39" s="191"/>
      <c r="K39" s="181"/>
      <c r="L39" s="75"/>
      <c r="P39" s="50" t="s">
        <v>48</v>
      </c>
      <c r="Q39" s="50" t="b">
        <v>0</v>
      </c>
      <c r="R39" s="50" t="s">
        <v>6578</v>
      </c>
      <c r="S39" s="50" t="b">
        <f>IF(OR(S36=TRUE,S37=TRUE,S38=TRUE),TRUE,FALSE)</f>
        <v>0</v>
      </c>
    </row>
    <row r="40" spans="1:44" ht="18" customHeight="1" thickBot="1" x14ac:dyDescent="0.3">
      <c r="A40" s="242"/>
      <c r="B40" s="244"/>
      <c r="C40" s="281"/>
      <c r="D40" s="148" t="s">
        <v>49</v>
      </c>
      <c r="E40" s="148" t="s">
        <v>49</v>
      </c>
      <c r="F40" s="148" t="s">
        <v>49</v>
      </c>
      <c r="G40" s="148" t="s">
        <v>49</v>
      </c>
      <c r="H40" s="263" t="s">
        <v>49</v>
      </c>
      <c r="I40" s="264"/>
      <c r="J40" s="265"/>
      <c r="K40" s="148" t="s">
        <v>49</v>
      </c>
      <c r="L40" s="149" t="s">
        <v>50</v>
      </c>
    </row>
    <row r="41" spans="1:44" s="71" customFormat="1" ht="38.25" customHeight="1" thickBot="1" x14ac:dyDescent="0.3">
      <c r="A41" s="242"/>
      <c r="B41" s="244"/>
      <c r="C41" s="282"/>
      <c r="D41" s="84"/>
      <c r="E41" s="82"/>
      <c r="F41" s="82"/>
      <c r="G41" s="82"/>
      <c r="H41" s="266"/>
      <c r="I41" s="267"/>
      <c r="J41" s="268"/>
      <c r="K41" s="82"/>
      <c r="L41" s="83">
        <f>SUM(D41:K41)</f>
        <v>0</v>
      </c>
      <c r="N41" s="51"/>
      <c r="O41" s="51"/>
      <c r="P41" s="50"/>
      <c r="Q41" s="50"/>
      <c r="R41" s="50"/>
      <c r="S41" s="50"/>
      <c r="T41" s="50"/>
      <c r="U41" s="50"/>
      <c r="V41" s="50"/>
      <c r="W41" s="51"/>
      <c r="X41" s="51"/>
      <c r="Y41" s="51"/>
      <c r="Z41" s="51"/>
      <c r="AA41" s="51"/>
      <c r="AB41" s="51"/>
      <c r="AC41" s="51"/>
      <c r="AD41" s="51"/>
      <c r="AE41" s="51"/>
      <c r="AF41" s="51"/>
      <c r="AG41" s="51"/>
      <c r="AH41" s="51"/>
      <c r="AI41" s="51"/>
      <c r="AJ41" s="51"/>
      <c r="AK41" s="51"/>
      <c r="AL41" s="51"/>
      <c r="AM41" s="51"/>
      <c r="AN41" s="51"/>
      <c r="AO41" s="51"/>
      <c r="AP41" s="51"/>
      <c r="AQ41" s="51"/>
      <c r="AR41" s="51"/>
    </row>
    <row r="42" spans="1:44" ht="18" customHeight="1" x14ac:dyDescent="0.3">
      <c r="A42" s="242"/>
      <c r="B42" s="86" t="s">
        <v>28</v>
      </c>
      <c r="C42" s="136" t="s">
        <v>51</v>
      </c>
      <c r="D42" s="81" t="s">
        <v>35</v>
      </c>
      <c r="E42" s="277" t="s">
        <v>36</v>
      </c>
      <c r="F42" s="278"/>
      <c r="G42" s="278"/>
      <c r="H42" s="278"/>
      <c r="I42" s="278"/>
      <c r="J42" s="279"/>
      <c r="K42" s="166" t="s">
        <v>37</v>
      </c>
      <c r="L42" s="75" t="s">
        <v>52</v>
      </c>
      <c r="P42" s="50" t="s">
        <v>38</v>
      </c>
      <c r="Q42" s="50" t="b">
        <v>0</v>
      </c>
      <c r="R42" s="50" t="s">
        <v>39</v>
      </c>
      <c r="S42" s="50" t="b">
        <v>0</v>
      </c>
    </row>
    <row r="43" spans="1:44" ht="23.25" customHeight="1" x14ac:dyDescent="0.25">
      <c r="A43" s="242"/>
      <c r="B43" s="244">
        <v>6</v>
      </c>
      <c r="C43" s="245"/>
      <c r="D43" s="246"/>
      <c r="E43" s="272"/>
      <c r="F43" s="272"/>
      <c r="G43" s="274" t="s">
        <v>41</v>
      </c>
      <c r="H43" s="269"/>
      <c r="I43" s="270"/>
      <c r="J43" s="271"/>
      <c r="K43" s="238"/>
      <c r="L43" s="75"/>
      <c r="P43" s="50" t="s">
        <v>42</v>
      </c>
      <c r="Q43" s="50" t="b">
        <v>0</v>
      </c>
      <c r="R43" s="50" t="s">
        <v>43</v>
      </c>
      <c r="S43" s="50" t="b">
        <v>0</v>
      </c>
    </row>
    <row r="44" spans="1:44" ht="51.75" customHeight="1" x14ac:dyDescent="0.25">
      <c r="A44" s="242"/>
      <c r="B44" s="244"/>
      <c r="C44" s="245"/>
      <c r="D44" s="246"/>
      <c r="E44" s="249"/>
      <c r="F44" s="249"/>
      <c r="G44" s="275"/>
      <c r="H44" s="160" t="s">
        <v>6189</v>
      </c>
      <c r="I44" s="159" t="s">
        <v>6191</v>
      </c>
      <c r="J44" s="160" t="s">
        <v>6190</v>
      </c>
      <c r="K44" s="238"/>
      <c r="L44" s="75"/>
    </row>
    <row r="45" spans="1:44" ht="45" customHeight="1" thickBot="1" x14ac:dyDescent="0.3">
      <c r="A45" s="242"/>
      <c r="B45" s="244"/>
      <c r="C45" s="245"/>
      <c r="D45" s="246"/>
      <c r="E45" s="249"/>
      <c r="F45" s="249"/>
      <c r="G45" s="275"/>
      <c r="H45" s="172"/>
      <c r="I45" s="172"/>
      <c r="J45" s="172"/>
      <c r="K45" s="168" t="s">
        <v>45</v>
      </c>
      <c r="L45" s="75"/>
      <c r="P45" s="50" t="s">
        <v>46</v>
      </c>
      <c r="Q45" s="50" t="b">
        <v>0</v>
      </c>
      <c r="R45" s="50" t="s">
        <v>47</v>
      </c>
      <c r="S45" s="50" t="b">
        <v>0</v>
      </c>
    </row>
    <row r="46" spans="1:44" ht="35.25" customHeight="1" x14ac:dyDescent="0.25">
      <c r="A46" s="242"/>
      <c r="B46" s="244"/>
      <c r="C46" s="245"/>
      <c r="D46" s="246"/>
      <c r="E46" s="273"/>
      <c r="F46" s="273"/>
      <c r="G46" s="276"/>
      <c r="H46" s="195"/>
      <c r="I46" s="191"/>
      <c r="J46" s="191"/>
      <c r="K46" s="181"/>
      <c r="L46" s="75"/>
      <c r="P46" s="50" t="s">
        <v>48</v>
      </c>
      <c r="Q46" s="50" t="b">
        <v>0</v>
      </c>
      <c r="R46" s="50" t="s">
        <v>6578</v>
      </c>
      <c r="S46" s="50" t="b">
        <f>IF(OR(S43=TRUE,S44=TRUE,S45=TRUE),TRUE,FALSE)</f>
        <v>0</v>
      </c>
    </row>
    <row r="47" spans="1:44" ht="18" customHeight="1" thickBot="1" x14ac:dyDescent="0.3">
      <c r="A47" s="242"/>
      <c r="B47" s="244"/>
      <c r="C47" s="245"/>
      <c r="D47" s="148" t="s">
        <v>49</v>
      </c>
      <c r="E47" s="148" t="s">
        <v>49</v>
      </c>
      <c r="F47" s="148" t="s">
        <v>49</v>
      </c>
      <c r="G47" s="148" t="s">
        <v>49</v>
      </c>
      <c r="H47" s="263" t="s">
        <v>49</v>
      </c>
      <c r="I47" s="264"/>
      <c r="J47" s="265"/>
      <c r="K47" s="148" t="s">
        <v>49</v>
      </c>
      <c r="L47" s="149" t="s">
        <v>50</v>
      </c>
    </row>
    <row r="48" spans="1:44" s="71" customFormat="1" ht="38.25" customHeight="1" thickBot="1" x14ac:dyDescent="0.3">
      <c r="A48" s="242"/>
      <c r="B48" s="244"/>
      <c r="C48" s="245"/>
      <c r="D48" s="84"/>
      <c r="E48" s="82"/>
      <c r="F48" s="82"/>
      <c r="G48" s="82"/>
      <c r="H48" s="266"/>
      <c r="I48" s="267"/>
      <c r="J48" s="268"/>
      <c r="K48" s="82"/>
      <c r="L48" s="83">
        <f>SUM(D48:K48)</f>
        <v>0</v>
      </c>
      <c r="N48" s="51"/>
      <c r="O48" s="51"/>
      <c r="P48" s="50"/>
      <c r="Q48" s="50"/>
      <c r="R48" s="50"/>
      <c r="S48" s="50"/>
      <c r="T48" s="50"/>
      <c r="U48" s="50"/>
      <c r="V48" s="50"/>
      <c r="W48" s="51"/>
      <c r="X48" s="51"/>
      <c r="Y48" s="51"/>
      <c r="Z48" s="51"/>
      <c r="AA48" s="51"/>
      <c r="AB48" s="51"/>
      <c r="AC48" s="51"/>
      <c r="AD48" s="51"/>
      <c r="AE48" s="51"/>
      <c r="AF48" s="51"/>
      <c r="AG48" s="51"/>
      <c r="AH48" s="51"/>
      <c r="AI48" s="51"/>
      <c r="AJ48" s="51"/>
      <c r="AK48" s="51"/>
      <c r="AL48" s="51"/>
      <c r="AM48" s="51"/>
      <c r="AN48" s="51"/>
      <c r="AO48" s="51"/>
      <c r="AP48" s="51"/>
      <c r="AQ48" s="51"/>
      <c r="AR48" s="51"/>
    </row>
    <row r="49" spans="1:44" ht="18" customHeight="1" x14ac:dyDescent="0.3">
      <c r="A49" s="242"/>
      <c r="B49" s="86" t="s">
        <v>28</v>
      </c>
      <c r="C49" s="136" t="s">
        <v>51</v>
      </c>
      <c r="D49" s="81" t="s">
        <v>35</v>
      </c>
      <c r="E49" s="277" t="s">
        <v>36</v>
      </c>
      <c r="F49" s="278"/>
      <c r="G49" s="278"/>
      <c r="H49" s="278"/>
      <c r="I49" s="278"/>
      <c r="J49" s="279"/>
      <c r="K49" s="166" t="s">
        <v>37</v>
      </c>
      <c r="L49" s="75" t="s">
        <v>52</v>
      </c>
      <c r="P49" s="50" t="s">
        <v>38</v>
      </c>
      <c r="Q49" s="50" t="b">
        <v>0</v>
      </c>
      <c r="R49" s="50" t="s">
        <v>39</v>
      </c>
      <c r="S49" s="50" t="b">
        <v>0</v>
      </c>
    </row>
    <row r="50" spans="1:44" ht="23.25" customHeight="1" x14ac:dyDescent="0.25">
      <c r="A50" s="242"/>
      <c r="B50" s="244">
        <v>7</v>
      </c>
      <c r="C50" s="245"/>
      <c r="D50" s="246"/>
      <c r="E50" s="272"/>
      <c r="F50" s="272"/>
      <c r="G50" s="274" t="s">
        <v>41</v>
      </c>
      <c r="H50" s="269"/>
      <c r="I50" s="270"/>
      <c r="J50" s="271"/>
      <c r="K50" s="238"/>
      <c r="L50" s="75"/>
      <c r="P50" s="50" t="s">
        <v>42</v>
      </c>
      <c r="Q50" s="50" t="b">
        <v>0</v>
      </c>
      <c r="R50" s="50" t="s">
        <v>43</v>
      </c>
      <c r="S50" s="50" t="b">
        <v>0</v>
      </c>
    </row>
    <row r="51" spans="1:44" ht="63" customHeight="1" x14ac:dyDescent="0.25">
      <c r="A51" s="242"/>
      <c r="B51" s="244"/>
      <c r="C51" s="245"/>
      <c r="D51" s="246"/>
      <c r="E51" s="249"/>
      <c r="F51" s="249"/>
      <c r="G51" s="275"/>
      <c r="H51" s="160" t="s">
        <v>6189</v>
      </c>
      <c r="I51" s="159" t="s">
        <v>6191</v>
      </c>
      <c r="J51" s="160" t="s">
        <v>6190</v>
      </c>
      <c r="K51" s="238"/>
      <c r="L51" s="75"/>
    </row>
    <row r="52" spans="1:44" ht="32.25" customHeight="1" thickBot="1" x14ac:dyDescent="0.3">
      <c r="A52" s="242"/>
      <c r="B52" s="244"/>
      <c r="C52" s="245"/>
      <c r="D52" s="246"/>
      <c r="E52" s="249"/>
      <c r="F52" s="249"/>
      <c r="G52" s="275"/>
      <c r="H52" s="172"/>
      <c r="I52" s="172"/>
      <c r="J52" s="172"/>
      <c r="K52" s="168" t="s">
        <v>45</v>
      </c>
      <c r="L52" s="75"/>
      <c r="P52" s="50" t="s">
        <v>46</v>
      </c>
      <c r="Q52" s="50" t="b">
        <v>0</v>
      </c>
      <c r="R52" s="50" t="s">
        <v>47</v>
      </c>
      <c r="S52" s="50" t="b">
        <v>0</v>
      </c>
    </row>
    <row r="53" spans="1:44" ht="35.25" customHeight="1" x14ac:dyDescent="0.25">
      <c r="A53" s="242"/>
      <c r="B53" s="244"/>
      <c r="C53" s="245"/>
      <c r="D53" s="246"/>
      <c r="E53" s="273"/>
      <c r="F53" s="273"/>
      <c r="G53" s="276"/>
      <c r="H53" s="190"/>
      <c r="I53" s="191"/>
      <c r="J53" s="191"/>
      <c r="K53" s="181"/>
      <c r="L53" s="75"/>
      <c r="P53" s="50" t="s">
        <v>48</v>
      </c>
      <c r="Q53" s="50" t="b">
        <v>0</v>
      </c>
      <c r="R53" s="50" t="s">
        <v>6578</v>
      </c>
      <c r="S53" s="50" t="b">
        <f>IF(OR(S50=TRUE,S51=TRUE,S52=TRUE),TRUE,FALSE)</f>
        <v>0</v>
      </c>
    </row>
    <row r="54" spans="1:44" ht="18" customHeight="1" thickBot="1" x14ac:dyDescent="0.3">
      <c r="A54" s="242"/>
      <c r="B54" s="244"/>
      <c r="C54" s="245"/>
      <c r="D54" s="148" t="s">
        <v>49</v>
      </c>
      <c r="E54" s="148" t="s">
        <v>49</v>
      </c>
      <c r="F54" s="148" t="s">
        <v>49</v>
      </c>
      <c r="G54" s="148" t="s">
        <v>49</v>
      </c>
      <c r="H54" s="263" t="s">
        <v>49</v>
      </c>
      <c r="I54" s="264"/>
      <c r="J54" s="265"/>
      <c r="K54" s="148" t="s">
        <v>49</v>
      </c>
      <c r="L54" s="149" t="s">
        <v>50</v>
      </c>
    </row>
    <row r="55" spans="1:44" s="71" customFormat="1" ht="38.25" customHeight="1" thickBot="1" x14ac:dyDescent="0.3">
      <c r="A55" s="242"/>
      <c r="B55" s="244"/>
      <c r="C55" s="245"/>
      <c r="D55" s="84"/>
      <c r="E55" s="82"/>
      <c r="F55" s="82"/>
      <c r="G55" s="82"/>
      <c r="H55" s="266"/>
      <c r="I55" s="267"/>
      <c r="J55" s="268"/>
      <c r="K55" s="82"/>
      <c r="L55" s="83">
        <f>SUM(D55:K55)</f>
        <v>0</v>
      </c>
      <c r="N55" s="51"/>
      <c r="O55" s="51"/>
      <c r="P55" s="50"/>
      <c r="Q55" s="50"/>
      <c r="R55" s="50"/>
      <c r="S55" s="50"/>
      <c r="T55" s="50"/>
      <c r="U55" s="50"/>
      <c r="V55" s="50"/>
      <c r="W55" s="51"/>
      <c r="X55" s="51"/>
      <c r="Y55" s="51"/>
      <c r="Z55" s="51"/>
      <c r="AA55" s="51"/>
      <c r="AB55" s="51"/>
      <c r="AC55" s="51"/>
      <c r="AD55" s="51"/>
      <c r="AE55" s="51"/>
      <c r="AF55" s="51"/>
      <c r="AG55" s="51"/>
      <c r="AH55" s="51"/>
      <c r="AI55" s="51"/>
      <c r="AJ55" s="51"/>
      <c r="AK55" s="51"/>
      <c r="AL55" s="51"/>
      <c r="AM55" s="51"/>
      <c r="AN55" s="51"/>
      <c r="AO55" s="51"/>
      <c r="AP55" s="51"/>
      <c r="AQ55" s="51"/>
      <c r="AR55" s="51"/>
    </row>
    <row r="56" spans="1:44" ht="18" customHeight="1" x14ac:dyDescent="0.3">
      <c r="A56" s="242"/>
      <c r="B56" s="86" t="s">
        <v>28</v>
      </c>
      <c r="C56" s="136" t="s">
        <v>51</v>
      </c>
      <c r="D56" s="81" t="s">
        <v>35</v>
      </c>
      <c r="E56" s="277" t="s">
        <v>36</v>
      </c>
      <c r="F56" s="278"/>
      <c r="G56" s="278"/>
      <c r="H56" s="278"/>
      <c r="I56" s="278"/>
      <c r="J56" s="279"/>
      <c r="K56" s="166" t="s">
        <v>37</v>
      </c>
      <c r="L56" s="75" t="s">
        <v>52</v>
      </c>
      <c r="P56" s="50" t="s">
        <v>38</v>
      </c>
      <c r="Q56" s="50" t="b">
        <v>0</v>
      </c>
      <c r="R56" s="50" t="s">
        <v>39</v>
      </c>
      <c r="S56" s="50" t="b">
        <v>0</v>
      </c>
    </row>
    <row r="57" spans="1:44" ht="23.25" customHeight="1" x14ac:dyDescent="0.25">
      <c r="A57" s="242"/>
      <c r="B57" s="244">
        <v>8</v>
      </c>
      <c r="C57" s="245"/>
      <c r="D57" s="246"/>
      <c r="E57" s="272"/>
      <c r="F57" s="272"/>
      <c r="G57" s="274" t="s">
        <v>41</v>
      </c>
      <c r="H57" s="269"/>
      <c r="I57" s="270"/>
      <c r="J57" s="271"/>
      <c r="K57" s="238"/>
      <c r="L57" s="75"/>
      <c r="P57" s="50" t="s">
        <v>42</v>
      </c>
      <c r="Q57" s="50" t="b">
        <v>0</v>
      </c>
      <c r="R57" s="50" t="s">
        <v>43</v>
      </c>
      <c r="S57" s="50" t="b">
        <v>0</v>
      </c>
    </row>
    <row r="58" spans="1:44" ht="54.75" customHeight="1" x14ac:dyDescent="0.25">
      <c r="A58" s="242"/>
      <c r="B58" s="244"/>
      <c r="C58" s="245"/>
      <c r="D58" s="246"/>
      <c r="E58" s="249"/>
      <c r="F58" s="249"/>
      <c r="G58" s="275"/>
      <c r="H58" s="160" t="s">
        <v>6189</v>
      </c>
      <c r="I58" s="159" t="s">
        <v>6191</v>
      </c>
      <c r="J58" s="160" t="s">
        <v>6190</v>
      </c>
      <c r="K58" s="238"/>
      <c r="L58" s="75"/>
    </row>
    <row r="59" spans="1:44" ht="36" customHeight="1" thickBot="1" x14ac:dyDescent="0.3">
      <c r="A59" s="242"/>
      <c r="B59" s="244"/>
      <c r="C59" s="245"/>
      <c r="D59" s="246"/>
      <c r="E59" s="249"/>
      <c r="F59" s="249"/>
      <c r="G59" s="275"/>
      <c r="H59" s="172"/>
      <c r="I59" s="172"/>
      <c r="J59" s="172"/>
      <c r="K59" s="168" t="s">
        <v>45</v>
      </c>
      <c r="L59" s="75"/>
      <c r="P59" s="50" t="s">
        <v>46</v>
      </c>
      <c r="Q59" s="50" t="b">
        <v>0</v>
      </c>
      <c r="R59" s="50" t="s">
        <v>47</v>
      </c>
      <c r="S59" s="50" t="b">
        <v>0</v>
      </c>
    </row>
    <row r="60" spans="1:44" ht="35.25" customHeight="1" x14ac:dyDescent="0.25">
      <c r="A60" s="242"/>
      <c r="B60" s="244"/>
      <c r="C60" s="245"/>
      <c r="D60" s="246"/>
      <c r="E60" s="273"/>
      <c r="F60" s="273"/>
      <c r="G60" s="276"/>
      <c r="H60" s="190"/>
      <c r="I60" s="191"/>
      <c r="J60" s="191"/>
      <c r="K60" s="181"/>
      <c r="L60" s="75"/>
      <c r="P60" s="50" t="s">
        <v>48</v>
      </c>
      <c r="Q60" s="50" t="b">
        <v>0</v>
      </c>
      <c r="R60" s="50" t="s">
        <v>6578</v>
      </c>
      <c r="S60" s="50" t="b">
        <f>IF(OR(S57=TRUE,S58=TRUE,S59=TRUE),TRUE,FALSE)</f>
        <v>0</v>
      </c>
    </row>
    <row r="61" spans="1:44" ht="18" customHeight="1" thickBot="1" x14ac:dyDescent="0.3">
      <c r="A61" s="242"/>
      <c r="B61" s="244"/>
      <c r="C61" s="245"/>
      <c r="D61" s="148" t="s">
        <v>49</v>
      </c>
      <c r="E61" s="148" t="s">
        <v>49</v>
      </c>
      <c r="F61" s="148" t="s">
        <v>49</v>
      </c>
      <c r="G61" s="148" t="s">
        <v>49</v>
      </c>
      <c r="H61" s="263" t="s">
        <v>49</v>
      </c>
      <c r="I61" s="264"/>
      <c r="J61" s="265"/>
      <c r="K61" s="148" t="s">
        <v>49</v>
      </c>
      <c r="L61" s="149" t="s">
        <v>50</v>
      </c>
    </row>
    <row r="62" spans="1:44" s="71" customFormat="1" ht="38.25" customHeight="1" thickBot="1" x14ac:dyDescent="0.3">
      <c r="A62" s="242"/>
      <c r="B62" s="244"/>
      <c r="C62" s="245"/>
      <c r="D62" s="84"/>
      <c r="E62" s="82"/>
      <c r="F62" s="82"/>
      <c r="G62" s="82"/>
      <c r="H62" s="266"/>
      <c r="I62" s="267"/>
      <c r="J62" s="268"/>
      <c r="K62" s="82"/>
      <c r="L62" s="83">
        <f>SUM(D62:K62)</f>
        <v>0</v>
      </c>
      <c r="N62" s="51"/>
      <c r="O62" s="51"/>
      <c r="P62" s="50"/>
      <c r="Q62" s="50"/>
      <c r="R62" s="50"/>
      <c r="S62" s="50"/>
      <c r="T62" s="50"/>
      <c r="U62" s="50"/>
      <c r="V62" s="50"/>
      <c r="W62" s="51"/>
      <c r="X62" s="51"/>
      <c r="Y62" s="51"/>
      <c r="Z62" s="51"/>
      <c r="AA62" s="51"/>
      <c r="AB62" s="51"/>
      <c r="AC62" s="51"/>
      <c r="AD62" s="51"/>
      <c r="AE62" s="51"/>
      <c r="AF62" s="51"/>
      <c r="AG62" s="51"/>
      <c r="AH62" s="51"/>
      <c r="AI62" s="51"/>
      <c r="AJ62" s="51"/>
      <c r="AK62" s="51"/>
      <c r="AL62" s="51"/>
      <c r="AM62" s="51"/>
      <c r="AN62" s="51"/>
      <c r="AO62" s="51"/>
      <c r="AP62" s="51"/>
      <c r="AQ62" s="51"/>
      <c r="AR62" s="51"/>
    </row>
    <row r="63" spans="1:44" ht="18" customHeight="1" x14ac:dyDescent="0.3">
      <c r="A63" s="242"/>
      <c r="B63" s="86" t="s">
        <v>28</v>
      </c>
      <c r="C63" s="136" t="s">
        <v>51</v>
      </c>
      <c r="D63" s="81" t="s">
        <v>35</v>
      </c>
      <c r="E63" s="277" t="s">
        <v>36</v>
      </c>
      <c r="F63" s="278"/>
      <c r="G63" s="278"/>
      <c r="H63" s="278"/>
      <c r="I63" s="278"/>
      <c r="J63" s="279"/>
      <c r="K63" s="166" t="s">
        <v>37</v>
      </c>
      <c r="L63" s="75" t="s">
        <v>52</v>
      </c>
      <c r="P63" s="50" t="s">
        <v>38</v>
      </c>
      <c r="Q63" s="50" t="b">
        <v>0</v>
      </c>
      <c r="R63" s="50" t="s">
        <v>39</v>
      </c>
      <c r="S63" s="50" t="b">
        <v>0</v>
      </c>
    </row>
    <row r="64" spans="1:44" ht="23.25" customHeight="1" x14ac:dyDescent="0.25">
      <c r="A64" s="242"/>
      <c r="B64" s="244">
        <v>9</v>
      </c>
      <c r="C64" s="245"/>
      <c r="D64" s="246"/>
      <c r="E64" s="272"/>
      <c r="F64" s="272"/>
      <c r="G64" s="274" t="s">
        <v>41</v>
      </c>
      <c r="H64" s="269"/>
      <c r="I64" s="270"/>
      <c r="J64" s="271"/>
      <c r="K64" s="238"/>
      <c r="L64" s="75"/>
      <c r="P64" s="50" t="s">
        <v>42</v>
      </c>
      <c r="Q64" s="50" t="b">
        <v>0</v>
      </c>
      <c r="R64" s="50" t="s">
        <v>43</v>
      </c>
      <c r="S64" s="50" t="b">
        <v>0</v>
      </c>
    </row>
    <row r="65" spans="1:44" ht="56.25" customHeight="1" x14ac:dyDescent="0.25">
      <c r="A65" s="242"/>
      <c r="B65" s="244"/>
      <c r="C65" s="245"/>
      <c r="D65" s="246"/>
      <c r="E65" s="249"/>
      <c r="F65" s="249"/>
      <c r="G65" s="275"/>
      <c r="H65" s="160" t="s">
        <v>6189</v>
      </c>
      <c r="I65" s="159" t="s">
        <v>6191</v>
      </c>
      <c r="J65" s="160" t="s">
        <v>6190</v>
      </c>
      <c r="K65" s="238"/>
      <c r="L65" s="75"/>
    </row>
    <row r="66" spans="1:44" ht="36" customHeight="1" thickBot="1" x14ac:dyDescent="0.3">
      <c r="A66" s="242"/>
      <c r="B66" s="244"/>
      <c r="C66" s="245"/>
      <c r="D66" s="246"/>
      <c r="E66" s="249"/>
      <c r="F66" s="249"/>
      <c r="G66" s="275"/>
      <c r="H66" s="172"/>
      <c r="I66" s="172"/>
      <c r="J66" s="172"/>
      <c r="K66" s="168" t="s">
        <v>45</v>
      </c>
      <c r="L66" s="75"/>
      <c r="P66" s="50" t="s">
        <v>46</v>
      </c>
      <c r="Q66" s="50" t="b">
        <v>0</v>
      </c>
      <c r="R66" s="50" t="s">
        <v>47</v>
      </c>
      <c r="S66" s="50" t="b">
        <v>0</v>
      </c>
    </row>
    <row r="67" spans="1:44" ht="35.25" customHeight="1" x14ac:dyDescent="0.25">
      <c r="A67" s="242"/>
      <c r="B67" s="244"/>
      <c r="C67" s="245"/>
      <c r="D67" s="246"/>
      <c r="E67" s="273"/>
      <c r="F67" s="273"/>
      <c r="G67" s="276"/>
      <c r="H67" s="190"/>
      <c r="I67" s="191"/>
      <c r="J67" s="191"/>
      <c r="K67" s="181"/>
      <c r="L67" s="75"/>
      <c r="P67" s="50" t="s">
        <v>48</v>
      </c>
      <c r="Q67" s="50" t="b">
        <v>0</v>
      </c>
      <c r="R67" s="50" t="s">
        <v>6578</v>
      </c>
      <c r="S67" s="50" t="b">
        <f>IF(OR(S64=TRUE,S65=TRUE,S66=TRUE),TRUE,FALSE)</f>
        <v>0</v>
      </c>
    </row>
    <row r="68" spans="1:44" ht="18" customHeight="1" thickBot="1" x14ac:dyDescent="0.3">
      <c r="A68" s="242"/>
      <c r="B68" s="244"/>
      <c r="C68" s="245"/>
      <c r="D68" s="148" t="s">
        <v>49</v>
      </c>
      <c r="E68" s="148" t="s">
        <v>49</v>
      </c>
      <c r="F68" s="148" t="s">
        <v>49</v>
      </c>
      <c r="G68" s="148" t="s">
        <v>49</v>
      </c>
      <c r="H68" s="263" t="s">
        <v>49</v>
      </c>
      <c r="I68" s="264"/>
      <c r="J68" s="265"/>
      <c r="K68" s="148" t="s">
        <v>49</v>
      </c>
      <c r="L68" s="149" t="s">
        <v>50</v>
      </c>
    </row>
    <row r="69" spans="1:44" s="71" customFormat="1" ht="38.25" customHeight="1" thickBot="1" x14ac:dyDescent="0.3">
      <c r="A69" s="242"/>
      <c r="B69" s="244"/>
      <c r="C69" s="245"/>
      <c r="D69" s="84"/>
      <c r="E69" s="82"/>
      <c r="F69" s="82"/>
      <c r="G69" s="82"/>
      <c r="H69" s="266"/>
      <c r="I69" s="267"/>
      <c r="J69" s="268"/>
      <c r="K69" s="82"/>
      <c r="L69" s="83">
        <f>SUM(D69:K69)</f>
        <v>0</v>
      </c>
      <c r="N69" s="51"/>
      <c r="O69" s="51"/>
      <c r="P69" s="50"/>
      <c r="Q69" s="50"/>
      <c r="R69" s="50"/>
      <c r="S69" s="50"/>
      <c r="T69" s="50"/>
      <c r="U69" s="50"/>
      <c r="V69" s="50"/>
      <c r="W69" s="51"/>
      <c r="X69" s="51"/>
      <c r="Y69" s="51"/>
      <c r="Z69" s="51"/>
      <c r="AA69" s="51"/>
      <c r="AB69" s="51"/>
      <c r="AC69" s="51"/>
      <c r="AD69" s="51"/>
      <c r="AE69" s="51"/>
      <c r="AF69" s="51"/>
      <c r="AG69" s="51"/>
      <c r="AH69" s="51"/>
      <c r="AI69" s="51"/>
      <c r="AJ69" s="51"/>
      <c r="AK69" s="51"/>
      <c r="AL69" s="51"/>
      <c r="AM69" s="51"/>
      <c r="AN69" s="51"/>
      <c r="AO69" s="51"/>
      <c r="AP69" s="51"/>
      <c r="AQ69" s="51"/>
      <c r="AR69" s="51"/>
    </row>
    <row r="70" spans="1:44" ht="18" customHeight="1" x14ac:dyDescent="0.3">
      <c r="A70" s="242"/>
      <c r="B70" s="86" t="s">
        <v>28</v>
      </c>
      <c r="C70" s="136" t="s">
        <v>51</v>
      </c>
      <c r="D70" s="81" t="s">
        <v>35</v>
      </c>
      <c r="E70" s="277" t="s">
        <v>36</v>
      </c>
      <c r="F70" s="278"/>
      <c r="G70" s="278"/>
      <c r="H70" s="278"/>
      <c r="I70" s="278"/>
      <c r="J70" s="279"/>
      <c r="K70" s="166" t="s">
        <v>37</v>
      </c>
      <c r="L70" s="75" t="s">
        <v>52</v>
      </c>
      <c r="P70" s="50" t="s">
        <v>38</v>
      </c>
      <c r="Q70" s="50" t="b">
        <v>0</v>
      </c>
      <c r="R70" s="50" t="s">
        <v>39</v>
      </c>
      <c r="S70" s="50" t="b">
        <v>0</v>
      </c>
    </row>
    <row r="71" spans="1:44" ht="23.25" customHeight="1" x14ac:dyDescent="0.25">
      <c r="A71" s="242"/>
      <c r="B71" s="244">
        <v>10</v>
      </c>
      <c r="C71" s="245"/>
      <c r="D71" s="246"/>
      <c r="E71" s="272"/>
      <c r="F71" s="272"/>
      <c r="G71" s="274" t="s">
        <v>41</v>
      </c>
      <c r="H71" s="269"/>
      <c r="I71" s="270"/>
      <c r="J71" s="271"/>
      <c r="K71" s="238"/>
      <c r="L71" s="75"/>
      <c r="P71" s="50" t="s">
        <v>42</v>
      </c>
      <c r="Q71" s="50" t="b">
        <v>0</v>
      </c>
      <c r="R71" s="50" t="s">
        <v>43</v>
      </c>
      <c r="S71" s="50" t="b">
        <v>0</v>
      </c>
    </row>
    <row r="72" spans="1:44" ht="57.75" customHeight="1" x14ac:dyDescent="0.25">
      <c r="A72" s="242"/>
      <c r="B72" s="244"/>
      <c r="C72" s="245"/>
      <c r="D72" s="246"/>
      <c r="E72" s="249"/>
      <c r="F72" s="249"/>
      <c r="G72" s="275"/>
      <c r="H72" s="160" t="s">
        <v>6189</v>
      </c>
      <c r="I72" s="159" t="s">
        <v>6191</v>
      </c>
      <c r="J72" s="160" t="s">
        <v>6190</v>
      </c>
      <c r="K72" s="238"/>
      <c r="L72" s="75"/>
    </row>
    <row r="73" spans="1:44" ht="40.5" customHeight="1" thickBot="1" x14ac:dyDescent="0.3">
      <c r="A73" s="242"/>
      <c r="B73" s="244"/>
      <c r="C73" s="245"/>
      <c r="D73" s="246"/>
      <c r="E73" s="249"/>
      <c r="F73" s="249"/>
      <c r="G73" s="275"/>
      <c r="H73" s="172"/>
      <c r="I73" s="172"/>
      <c r="J73" s="172"/>
      <c r="K73" s="168" t="s">
        <v>45</v>
      </c>
      <c r="L73" s="75"/>
      <c r="P73" s="50" t="s">
        <v>46</v>
      </c>
      <c r="Q73" s="50" t="b">
        <v>0</v>
      </c>
      <c r="R73" s="50" t="s">
        <v>47</v>
      </c>
      <c r="S73" s="50" t="b">
        <v>0</v>
      </c>
    </row>
    <row r="74" spans="1:44" ht="35.25" customHeight="1" thickBot="1" x14ac:dyDescent="0.3">
      <c r="A74" s="242"/>
      <c r="B74" s="244"/>
      <c r="C74" s="245"/>
      <c r="D74" s="246"/>
      <c r="E74" s="273"/>
      <c r="F74" s="273"/>
      <c r="G74" s="276"/>
      <c r="H74" s="192"/>
      <c r="I74" s="192"/>
      <c r="J74" s="192"/>
      <c r="K74" s="181"/>
      <c r="L74" s="75"/>
      <c r="P74" s="50" t="s">
        <v>48</v>
      </c>
      <c r="Q74" s="50" t="b">
        <v>0</v>
      </c>
      <c r="R74" s="50" t="s">
        <v>6578</v>
      </c>
      <c r="S74" s="50" t="b">
        <f>IF(OR(S71=TRUE,S72=TRUE,S73=TRUE),TRUE,FALSE)</f>
        <v>0</v>
      </c>
    </row>
    <row r="75" spans="1:44" ht="18" customHeight="1" thickBot="1" x14ac:dyDescent="0.3">
      <c r="A75" s="242"/>
      <c r="B75" s="244"/>
      <c r="C75" s="245"/>
      <c r="D75" s="148" t="s">
        <v>49</v>
      </c>
      <c r="E75" s="148" t="s">
        <v>49</v>
      </c>
      <c r="F75" s="148" t="s">
        <v>49</v>
      </c>
      <c r="G75" s="148" t="s">
        <v>49</v>
      </c>
      <c r="H75" s="263" t="s">
        <v>49</v>
      </c>
      <c r="I75" s="264"/>
      <c r="J75" s="265"/>
      <c r="K75" s="148" t="s">
        <v>49</v>
      </c>
      <c r="L75" s="149" t="s">
        <v>50</v>
      </c>
    </row>
    <row r="76" spans="1:44" s="71" customFormat="1" ht="38.25" customHeight="1" thickBot="1" x14ac:dyDescent="0.3">
      <c r="A76" s="242"/>
      <c r="B76" s="284"/>
      <c r="C76" s="285"/>
      <c r="D76" s="87"/>
      <c r="E76" s="88"/>
      <c r="F76" s="88"/>
      <c r="G76" s="88"/>
      <c r="H76" s="286"/>
      <c r="I76" s="287"/>
      <c r="J76" s="288"/>
      <c r="K76" s="88"/>
      <c r="L76" s="83">
        <f>SUM(D76:K76)</f>
        <v>0</v>
      </c>
      <c r="N76" s="51"/>
      <c r="O76" s="51"/>
      <c r="P76" s="50"/>
      <c r="Q76" s="50"/>
      <c r="R76" s="50"/>
      <c r="S76" s="50"/>
      <c r="T76" s="50"/>
      <c r="U76" s="50"/>
      <c r="V76" s="50"/>
      <c r="W76" s="51"/>
      <c r="X76" s="51"/>
      <c r="Y76" s="51"/>
      <c r="Z76" s="51"/>
      <c r="AA76" s="51"/>
      <c r="AB76" s="51"/>
      <c r="AC76" s="51"/>
      <c r="AD76" s="51"/>
      <c r="AE76" s="51"/>
      <c r="AF76" s="51"/>
      <c r="AG76" s="51"/>
      <c r="AH76" s="51"/>
      <c r="AI76" s="51"/>
      <c r="AJ76" s="51"/>
      <c r="AK76" s="51"/>
      <c r="AL76" s="51"/>
      <c r="AM76" s="51"/>
      <c r="AN76" s="51"/>
      <c r="AO76" s="51"/>
      <c r="AP76" s="51"/>
      <c r="AQ76" s="51"/>
      <c r="AR76" s="51"/>
    </row>
    <row r="78" spans="1:44" x14ac:dyDescent="0.25">
      <c r="Q78" s="184"/>
    </row>
  </sheetData>
  <sheetProtection formatCells="0"/>
  <mergeCells count="129">
    <mergeCell ref="H75:J75"/>
    <mergeCell ref="H71:J71"/>
    <mergeCell ref="H26:J26"/>
    <mergeCell ref="H47:J47"/>
    <mergeCell ref="H40:J40"/>
    <mergeCell ref="H76:J76"/>
    <mergeCell ref="H69:J69"/>
    <mergeCell ref="H62:J62"/>
    <mergeCell ref="H55:J55"/>
    <mergeCell ref="H48:J48"/>
    <mergeCell ref="E63:J63"/>
    <mergeCell ref="E70:J70"/>
    <mergeCell ref="F50:F53"/>
    <mergeCell ref="E50:E53"/>
    <mergeCell ref="K57:K58"/>
    <mergeCell ref="K64:K65"/>
    <mergeCell ref="K71:K72"/>
    <mergeCell ref="E71:E74"/>
    <mergeCell ref="F71:F74"/>
    <mergeCell ref="G71:G74"/>
    <mergeCell ref="H54:J54"/>
    <mergeCell ref="H61:J61"/>
    <mergeCell ref="H57:J57"/>
    <mergeCell ref="H64:J64"/>
    <mergeCell ref="K50:K51"/>
    <mergeCell ref="H50:J50"/>
    <mergeCell ref="E49:J49"/>
    <mergeCell ref="E56:J56"/>
    <mergeCell ref="H68:J68"/>
    <mergeCell ref="D1:G1"/>
    <mergeCell ref="A70:A76"/>
    <mergeCell ref="B71:B76"/>
    <mergeCell ref="C71:C76"/>
    <mergeCell ref="D71:D74"/>
    <mergeCell ref="A63:A69"/>
    <mergeCell ref="B64:B69"/>
    <mergeCell ref="C64:C69"/>
    <mergeCell ref="D64:D67"/>
    <mergeCell ref="A56:A62"/>
    <mergeCell ref="B57:B62"/>
    <mergeCell ref="C57:C62"/>
    <mergeCell ref="D57:D60"/>
    <mergeCell ref="G57:G60"/>
    <mergeCell ref="F57:F60"/>
    <mergeCell ref="E57:E60"/>
    <mergeCell ref="E64:E67"/>
    <mergeCell ref="F64:F67"/>
    <mergeCell ref="G64:G67"/>
    <mergeCell ref="A49:A55"/>
    <mergeCell ref="B50:B55"/>
    <mergeCell ref="C50:C55"/>
    <mergeCell ref="D50:D53"/>
    <mergeCell ref="G50:G53"/>
    <mergeCell ref="A42:A48"/>
    <mergeCell ref="B43:B48"/>
    <mergeCell ref="C43:C48"/>
    <mergeCell ref="D43:D46"/>
    <mergeCell ref="E43:E46"/>
    <mergeCell ref="F43:F46"/>
    <mergeCell ref="G43:G46"/>
    <mergeCell ref="K43:K44"/>
    <mergeCell ref="H43:J43"/>
    <mergeCell ref="E42:J42"/>
    <mergeCell ref="A35:A41"/>
    <mergeCell ref="B36:B41"/>
    <mergeCell ref="C36:C41"/>
    <mergeCell ref="D36:D39"/>
    <mergeCell ref="E36:E39"/>
    <mergeCell ref="F36:F39"/>
    <mergeCell ref="G36:G39"/>
    <mergeCell ref="K36:K37"/>
    <mergeCell ref="H36:J36"/>
    <mergeCell ref="H41:J41"/>
    <mergeCell ref="E35:J35"/>
    <mergeCell ref="A28:A34"/>
    <mergeCell ref="B29:B34"/>
    <mergeCell ref="C29:C34"/>
    <mergeCell ref="D29:D32"/>
    <mergeCell ref="E29:E32"/>
    <mergeCell ref="F29:F32"/>
    <mergeCell ref="G29:G32"/>
    <mergeCell ref="K29:K30"/>
    <mergeCell ref="H29:J29"/>
    <mergeCell ref="H34:J34"/>
    <mergeCell ref="H33:J33"/>
    <mergeCell ref="E28:J28"/>
    <mergeCell ref="A21:A27"/>
    <mergeCell ref="B22:B27"/>
    <mergeCell ref="C22:C27"/>
    <mergeCell ref="D22:D25"/>
    <mergeCell ref="A14:A20"/>
    <mergeCell ref="B15:B20"/>
    <mergeCell ref="C15:C20"/>
    <mergeCell ref="D15:D18"/>
    <mergeCell ref="K15:K16"/>
    <mergeCell ref="K22:K23"/>
    <mergeCell ref="H22:J22"/>
    <mergeCell ref="H15:J15"/>
    <mergeCell ref="H27:J27"/>
    <mergeCell ref="H20:J20"/>
    <mergeCell ref="E15:E18"/>
    <mergeCell ref="F15:F18"/>
    <mergeCell ref="G15:G18"/>
    <mergeCell ref="E22:E25"/>
    <mergeCell ref="F22:F25"/>
    <mergeCell ref="G22:G25"/>
    <mergeCell ref="H19:J19"/>
    <mergeCell ref="E14:J14"/>
    <mergeCell ref="E21:J21"/>
    <mergeCell ref="K8:K9"/>
    <mergeCell ref="K5:K6"/>
    <mergeCell ref="D3:J3"/>
    <mergeCell ref="A7:A13"/>
    <mergeCell ref="A2:D2"/>
    <mergeCell ref="B8:B13"/>
    <mergeCell ref="C8:C13"/>
    <mergeCell ref="D8:D11"/>
    <mergeCell ref="D5:D6"/>
    <mergeCell ref="E8:E11"/>
    <mergeCell ref="F8:F11"/>
    <mergeCell ref="G8:G11"/>
    <mergeCell ref="C5:C6"/>
    <mergeCell ref="B5:B6"/>
    <mergeCell ref="E7:J7"/>
    <mergeCell ref="H6:J6"/>
    <mergeCell ref="E5:J5"/>
    <mergeCell ref="H8:J8"/>
    <mergeCell ref="H12:J12"/>
    <mergeCell ref="H13:J13"/>
  </mergeCells>
  <conditionalFormatting sqref="D13">
    <cfRule type="expression" dxfId="219" priority="102">
      <formula>#REF!=TRUE</formula>
    </cfRule>
  </conditionalFormatting>
  <conditionalFormatting sqref="E8:E10">
    <cfRule type="expression" dxfId="218" priority="697">
      <formula>$Q7=TRUE</formula>
    </cfRule>
  </conditionalFormatting>
  <conditionalFormatting sqref="E11">
    <cfRule type="expression" dxfId="217" priority="556">
      <formula>$Q9=TRUE</formula>
    </cfRule>
  </conditionalFormatting>
  <conditionalFormatting sqref="E13">
    <cfRule type="expression" dxfId="216" priority="696">
      <formula>$Q7=TRUE</formula>
    </cfRule>
  </conditionalFormatting>
  <conditionalFormatting sqref="E15:E16">
    <cfRule type="expression" dxfId="215" priority="290">
      <formula>$Q14=TRUE</formula>
    </cfRule>
  </conditionalFormatting>
  <conditionalFormatting sqref="E20">
    <cfRule type="expression" dxfId="214" priority="289">
      <formula>$Q14=TRUE</formula>
    </cfRule>
  </conditionalFormatting>
  <conditionalFormatting sqref="E22:E23">
    <cfRule type="expression" dxfId="213" priority="269">
      <formula>$Q21=TRUE</formula>
    </cfRule>
  </conditionalFormatting>
  <conditionalFormatting sqref="E27">
    <cfRule type="expression" dxfId="212" priority="268">
      <formula>$Q21=TRUE</formula>
    </cfRule>
  </conditionalFormatting>
  <conditionalFormatting sqref="E29:E30">
    <cfRule type="expression" dxfId="211" priority="248">
      <formula>$Q28=TRUE</formula>
    </cfRule>
  </conditionalFormatting>
  <conditionalFormatting sqref="E34">
    <cfRule type="expression" dxfId="210" priority="247">
      <formula>$Q28=TRUE</formula>
    </cfRule>
  </conditionalFormatting>
  <conditionalFormatting sqref="E36:E37">
    <cfRule type="expression" dxfId="209" priority="227">
      <formula>$Q35=TRUE</formula>
    </cfRule>
  </conditionalFormatting>
  <conditionalFormatting sqref="E41">
    <cfRule type="expression" dxfId="208" priority="226">
      <formula>$Q35=TRUE</formula>
    </cfRule>
  </conditionalFormatting>
  <conditionalFormatting sqref="E43:E44">
    <cfRule type="expression" dxfId="207" priority="206">
      <formula>$Q42=TRUE</formula>
    </cfRule>
  </conditionalFormatting>
  <conditionalFormatting sqref="E48">
    <cfRule type="expression" dxfId="206" priority="205">
      <formula>$Q42=TRUE</formula>
    </cfRule>
  </conditionalFormatting>
  <conditionalFormatting sqref="E50:E51">
    <cfRule type="expression" dxfId="205" priority="185">
      <formula>$Q49=TRUE</formula>
    </cfRule>
  </conditionalFormatting>
  <conditionalFormatting sqref="E55">
    <cfRule type="expression" dxfId="204" priority="184">
      <formula>$Q49=TRUE</formula>
    </cfRule>
  </conditionalFormatting>
  <conditionalFormatting sqref="E57:E58">
    <cfRule type="expression" dxfId="203" priority="164">
      <formula>$Q56=TRUE</formula>
    </cfRule>
  </conditionalFormatting>
  <conditionalFormatting sqref="E62">
    <cfRule type="expression" dxfId="202" priority="163">
      <formula>$Q56=TRUE</formula>
    </cfRule>
  </conditionalFormatting>
  <conditionalFormatting sqref="E64:E65">
    <cfRule type="expression" dxfId="201" priority="143">
      <formula>$Q63=TRUE</formula>
    </cfRule>
  </conditionalFormatting>
  <conditionalFormatting sqref="E69">
    <cfRule type="expression" dxfId="200" priority="142">
      <formula>$Q63=TRUE</formula>
    </cfRule>
  </conditionalFormatting>
  <conditionalFormatting sqref="E71:E72">
    <cfRule type="expression" dxfId="199" priority="122">
      <formula>$Q70=TRUE</formula>
    </cfRule>
  </conditionalFormatting>
  <conditionalFormatting sqref="E76">
    <cfRule type="expression" dxfId="198" priority="121">
      <formula>$Q70=TRUE</formula>
    </cfRule>
  </conditionalFormatting>
  <conditionalFormatting sqref="F8:F11">
    <cfRule type="expression" dxfId="197" priority="296">
      <formula>$Q8=TRUE</formula>
    </cfRule>
  </conditionalFormatting>
  <conditionalFormatting sqref="F13">
    <cfRule type="expression" dxfId="196" priority="694">
      <formula>$Q8=TRUE</formula>
    </cfRule>
  </conditionalFormatting>
  <conditionalFormatting sqref="F15:F16">
    <cfRule type="expression" dxfId="195" priority="275">
      <formula>$Q15=TRUE</formula>
    </cfRule>
  </conditionalFormatting>
  <conditionalFormatting sqref="F20">
    <cfRule type="expression" dxfId="194" priority="288">
      <formula>$Q15=TRUE</formula>
    </cfRule>
  </conditionalFormatting>
  <conditionalFormatting sqref="F22:F23">
    <cfRule type="expression" dxfId="193" priority="254">
      <formula>$Q22=TRUE</formula>
    </cfRule>
  </conditionalFormatting>
  <conditionalFormatting sqref="F27">
    <cfRule type="expression" dxfId="192" priority="267">
      <formula>$Q22=TRUE</formula>
    </cfRule>
  </conditionalFormatting>
  <conditionalFormatting sqref="F29:F30">
    <cfRule type="expression" dxfId="191" priority="233">
      <formula>$Q29=TRUE</formula>
    </cfRule>
  </conditionalFormatting>
  <conditionalFormatting sqref="F34">
    <cfRule type="expression" dxfId="190" priority="246">
      <formula>$Q29=TRUE</formula>
    </cfRule>
  </conditionalFormatting>
  <conditionalFormatting sqref="F36:F37">
    <cfRule type="expression" dxfId="189" priority="212">
      <formula>$Q36=TRUE</formula>
    </cfRule>
  </conditionalFormatting>
  <conditionalFormatting sqref="F41">
    <cfRule type="expression" dxfId="188" priority="225">
      <formula>$Q36=TRUE</formula>
    </cfRule>
  </conditionalFormatting>
  <conditionalFormatting sqref="F43:F44">
    <cfRule type="expression" dxfId="187" priority="191">
      <formula>$Q43=TRUE</formula>
    </cfRule>
  </conditionalFormatting>
  <conditionalFormatting sqref="F48">
    <cfRule type="expression" dxfId="186" priority="204">
      <formula>$Q43=TRUE</formula>
    </cfRule>
  </conditionalFormatting>
  <conditionalFormatting sqref="F50:F51">
    <cfRule type="expression" dxfId="185" priority="170">
      <formula>$Q50=TRUE</formula>
    </cfRule>
  </conditionalFormatting>
  <conditionalFormatting sqref="F55">
    <cfRule type="expression" dxfId="184" priority="183">
      <formula>$Q50=TRUE</formula>
    </cfRule>
  </conditionalFormatting>
  <conditionalFormatting sqref="F57:F58">
    <cfRule type="expression" dxfId="183" priority="149">
      <formula>$Q57=TRUE</formula>
    </cfRule>
  </conditionalFormatting>
  <conditionalFormatting sqref="F62">
    <cfRule type="expression" dxfId="182" priority="162">
      <formula>$Q57=TRUE</formula>
    </cfRule>
  </conditionalFormatting>
  <conditionalFormatting sqref="F64:F65">
    <cfRule type="expression" dxfId="181" priority="128">
      <formula>$Q64=TRUE</formula>
    </cfRule>
  </conditionalFormatting>
  <conditionalFormatting sqref="F69">
    <cfRule type="expression" dxfId="180" priority="141">
      <formula>$Q64=TRUE</formula>
    </cfRule>
  </conditionalFormatting>
  <conditionalFormatting sqref="F71:F72">
    <cfRule type="expression" dxfId="179" priority="107">
      <formula>$Q71=TRUE</formula>
    </cfRule>
  </conditionalFormatting>
  <conditionalFormatting sqref="F76">
    <cfRule type="expression" dxfId="178" priority="120">
      <formula>$Q71=TRUE</formula>
    </cfRule>
  </conditionalFormatting>
  <conditionalFormatting sqref="G8">
    <cfRule type="expression" dxfId="177" priority="814">
      <formula>$Q9=TRUE</formula>
    </cfRule>
  </conditionalFormatting>
  <conditionalFormatting sqref="G9:G10">
    <cfRule type="expression" dxfId="176" priority="794">
      <formula>$Q9=TRUE</formula>
    </cfRule>
  </conditionalFormatting>
  <conditionalFormatting sqref="G11">
    <cfRule type="expression" dxfId="175" priority="787">
      <formula>$Q9=TRUE</formula>
    </cfRule>
  </conditionalFormatting>
  <conditionalFormatting sqref="G13">
    <cfRule type="expression" dxfId="174" priority="563">
      <formula>$Q9=TRUE</formula>
    </cfRule>
  </conditionalFormatting>
  <conditionalFormatting sqref="G15:G16">
    <cfRule type="expression" dxfId="173" priority="274">
      <formula>$Q17=TRUE</formula>
    </cfRule>
  </conditionalFormatting>
  <conditionalFormatting sqref="G20">
    <cfRule type="expression" dxfId="172" priority="286">
      <formula>$Q17=TRUE</formula>
    </cfRule>
  </conditionalFormatting>
  <conditionalFormatting sqref="G22:G23">
    <cfRule type="expression" dxfId="171" priority="253">
      <formula>$Q24=TRUE</formula>
    </cfRule>
  </conditionalFormatting>
  <conditionalFormatting sqref="G27">
    <cfRule type="expression" dxfId="170" priority="265">
      <formula>$Q24=TRUE</formula>
    </cfRule>
  </conditionalFormatting>
  <conditionalFormatting sqref="G29:G30">
    <cfRule type="expression" dxfId="169" priority="232">
      <formula>$Q31=TRUE</formula>
    </cfRule>
  </conditionalFormatting>
  <conditionalFormatting sqref="G34">
    <cfRule type="expression" dxfId="168" priority="244">
      <formula>$Q31=TRUE</formula>
    </cfRule>
  </conditionalFormatting>
  <conditionalFormatting sqref="G36:G37">
    <cfRule type="expression" dxfId="167" priority="211">
      <formula>$Q38=TRUE</formula>
    </cfRule>
  </conditionalFormatting>
  <conditionalFormatting sqref="G41">
    <cfRule type="expression" dxfId="166" priority="223">
      <formula>$Q38=TRUE</formula>
    </cfRule>
  </conditionalFormatting>
  <conditionalFormatting sqref="G43:G44">
    <cfRule type="expression" dxfId="165" priority="190">
      <formula>$Q45=TRUE</formula>
    </cfRule>
  </conditionalFormatting>
  <conditionalFormatting sqref="G48">
    <cfRule type="expression" dxfId="164" priority="202">
      <formula>$Q45=TRUE</formula>
    </cfRule>
  </conditionalFormatting>
  <conditionalFormatting sqref="G50:G51">
    <cfRule type="expression" dxfId="163" priority="169">
      <formula>$Q52=TRUE</formula>
    </cfRule>
  </conditionalFormatting>
  <conditionalFormatting sqref="G55">
    <cfRule type="expression" dxfId="162" priority="181">
      <formula>$Q52=TRUE</formula>
    </cfRule>
  </conditionalFormatting>
  <conditionalFormatting sqref="G57:G58">
    <cfRule type="expression" dxfId="161" priority="148">
      <formula>$Q59=TRUE</formula>
    </cfRule>
  </conditionalFormatting>
  <conditionalFormatting sqref="G62">
    <cfRule type="expression" dxfId="160" priority="160">
      <formula>$Q59=TRUE</formula>
    </cfRule>
  </conditionalFormatting>
  <conditionalFormatting sqref="G64:G65">
    <cfRule type="expression" dxfId="159" priority="127">
      <formula>$Q66=TRUE</formula>
    </cfRule>
  </conditionalFormatting>
  <conditionalFormatting sqref="G69">
    <cfRule type="expression" dxfId="158" priority="139">
      <formula>$Q66=TRUE</formula>
    </cfRule>
  </conditionalFormatting>
  <conditionalFormatting sqref="G71:G72">
    <cfRule type="expression" dxfId="157" priority="106">
      <formula>$Q73=TRUE</formula>
    </cfRule>
  </conditionalFormatting>
  <conditionalFormatting sqref="G76">
    <cfRule type="expression" dxfId="156" priority="118">
      <formula>$Q73=TRUE</formula>
    </cfRule>
  </conditionalFormatting>
  <conditionalFormatting sqref="H8">
    <cfRule type="expression" dxfId="155" priority="797">
      <formula>$Q$10=TRUE</formula>
    </cfRule>
  </conditionalFormatting>
  <conditionalFormatting sqref="H15">
    <cfRule type="expression" dxfId="154" priority="287">
      <formula>$Q18=TRUE</formula>
    </cfRule>
  </conditionalFormatting>
  <conditionalFormatting sqref="H20">
    <cfRule type="expression" dxfId="153" priority="293">
      <formula>#REF!=TRUE</formula>
    </cfRule>
    <cfRule type="expression" dxfId="152" priority="285">
      <formula>$Q18=TRUE</formula>
    </cfRule>
  </conditionalFormatting>
  <conditionalFormatting sqref="H22">
    <cfRule type="expression" dxfId="151" priority="266">
      <formula>$Q25=TRUE</formula>
    </cfRule>
  </conditionalFormatting>
  <conditionalFormatting sqref="H27">
    <cfRule type="expression" dxfId="150" priority="264">
      <formula>$Q25=TRUE</formula>
    </cfRule>
    <cfRule type="expression" dxfId="149" priority="272">
      <formula>#REF!=TRUE</formula>
    </cfRule>
  </conditionalFormatting>
  <conditionalFormatting sqref="H29">
    <cfRule type="expression" dxfId="148" priority="245">
      <formula>$Q32=TRUE</formula>
    </cfRule>
  </conditionalFormatting>
  <conditionalFormatting sqref="H34">
    <cfRule type="expression" dxfId="147" priority="251">
      <formula>#REF!=TRUE</formula>
    </cfRule>
    <cfRule type="expression" dxfId="146" priority="243">
      <formula>$Q32=TRUE</formula>
    </cfRule>
  </conditionalFormatting>
  <conditionalFormatting sqref="H36">
    <cfRule type="expression" dxfId="145" priority="224">
      <formula>$Q39=TRUE</formula>
    </cfRule>
  </conditionalFormatting>
  <conditionalFormatting sqref="H41">
    <cfRule type="expression" dxfId="144" priority="230">
      <formula>#REF!=TRUE</formula>
    </cfRule>
    <cfRule type="expression" dxfId="143" priority="222">
      <formula>$Q39=TRUE</formula>
    </cfRule>
  </conditionalFormatting>
  <conditionalFormatting sqref="H43">
    <cfRule type="expression" dxfId="142" priority="203">
      <formula>$Q46=TRUE</formula>
    </cfRule>
  </conditionalFormatting>
  <conditionalFormatting sqref="H48">
    <cfRule type="expression" dxfId="141" priority="209">
      <formula>#REF!=TRUE</formula>
    </cfRule>
    <cfRule type="expression" dxfId="140" priority="201">
      <formula>$Q46=TRUE</formula>
    </cfRule>
  </conditionalFormatting>
  <conditionalFormatting sqref="H50">
    <cfRule type="expression" dxfId="139" priority="182">
      <formula>$Q53=TRUE</formula>
    </cfRule>
  </conditionalFormatting>
  <conditionalFormatting sqref="H55">
    <cfRule type="expression" dxfId="138" priority="188">
      <formula>#REF!=TRUE</formula>
    </cfRule>
    <cfRule type="expression" dxfId="137" priority="180">
      <formula>$Q53=TRUE</formula>
    </cfRule>
  </conditionalFormatting>
  <conditionalFormatting sqref="H57">
    <cfRule type="expression" dxfId="136" priority="161">
      <formula>$Q60=TRUE</formula>
    </cfRule>
  </conditionalFormatting>
  <conditionalFormatting sqref="H62">
    <cfRule type="expression" dxfId="135" priority="167">
      <formula>#REF!=TRUE</formula>
    </cfRule>
    <cfRule type="expression" dxfId="134" priority="159">
      <formula>$Q60=TRUE</formula>
    </cfRule>
  </conditionalFormatting>
  <conditionalFormatting sqref="H64">
    <cfRule type="expression" dxfId="133" priority="140">
      <formula>$Q67=TRUE</formula>
    </cfRule>
  </conditionalFormatting>
  <conditionalFormatting sqref="H69">
    <cfRule type="expression" dxfId="132" priority="146">
      <formula>#REF!=TRUE</formula>
    </cfRule>
    <cfRule type="expression" dxfId="131" priority="138">
      <formula>$Q67=TRUE</formula>
    </cfRule>
  </conditionalFormatting>
  <conditionalFormatting sqref="H71">
    <cfRule type="expression" dxfId="130" priority="119">
      <formula>$Q74=TRUE</formula>
    </cfRule>
  </conditionalFormatting>
  <conditionalFormatting sqref="H76">
    <cfRule type="expression" dxfId="129" priority="125">
      <formula>#REF!=TRUE</formula>
    </cfRule>
    <cfRule type="expression" dxfId="128" priority="117">
      <formula>$Q74=TRUE</formula>
    </cfRule>
  </conditionalFormatting>
  <conditionalFormatting sqref="H9:I9">
    <cfRule type="expression" dxfId="127" priority="812">
      <formula>#REF!=TRUE</formula>
    </cfRule>
  </conditionalFormatting>
  <conditionalFormatting sqref="H16:I16">
    <cfRule type="expression" dxfId="126" priority="82">
      <formula>#REF!=TRUE</formula>
    </cfRule>
  </conditionalFormatting>
  <conditionalFormatting sqref="H10:J10">
    <cfRule type="expression" dxfId="125" priority="34">
      <formula>$Q10=TRUE</formula>
    </cfRule>
  </conditionalFormatting>
  <conditionalFormatting sqref="H13:J13">
    <cfRule type="expression" dxfId="124" priority="1">
      <formula>$Q$10=TRUE</formula>
    </cfRule>
  </conditionalFormatting>
  <conditionalFormatting sqref="H17:J17">
    <cfRule type="expression" dxfId="123" priority="10">
      <formula>$Q18=TRUE</formula>
    </cfRule>
  </conditionalFormatting>
  <conditionalFormatting sqref="H23:J23">
    <cfRule type="expression" dxfId="122" priority="77">
      <formula>#REF!=TRUE</formula>
    </cfRule>
  </conditionalFormatting>
  <conditionalFormatting sqref="H24:J24">
    <cfRule type="expression" dxfId="121" priority="9">
      <formula>$Q25=TRUE</formula>
    </cfRule>
  </conditionalFormatting>
  <conditionalFormatting sqref="H30:J30">
    <cfRule type="expression" dxfId="120" priority="73">
      <formula>#REF!=TRUE</formula>
    </cfRule>
  </conditionalFormatting>
  <conditionalFormatting sqref="H31:J31">
    <cfRule type="expression" dxfId="119" priority="8">
      <formula>$Q32=TRUE</formula>
    </cfRule>
  </conditionalFormatting>
  <conditionalFormatting sqref="H37:J37">
    <cfRule type="expression" dxfId="118" priority="69">
      <formula>#REF!=TRUE</formula>
    </cfRule>
  </conditionalFormatting>
  <conditionalFormatting sqref="H38:J38">
    <cfRule type="expression" dxfId="117" priority="7">
      <formula>$Q39=TRUE</formula>
    </cfRule>
  </conditionalFormatting>
  <conditionalFormatting sqref="H44:J44">
    <cfRule type="expression" dxfId="116" priority="65">
      <formula>#REF!=TRUE</formula>
    </cfRule>
  </conditionalFormatting>
  <conditionalFormatting sqref="H45:J45">
    <cfRule type="expression" dxfId="115" priority="6">
      <formula>$Q46=TRUE</formula>
    </cfRule>
  </conditionalFormatting>
  <conditionalFormatting sqref="H51:J51">
    <cfRule type="expression" dxfId="114" priority="61">
      <formula>#REF!=TRUE</formula>
    </cfRule>
  </conditionalFormatting>
  <conditionalFormatting sqref="H52:J52">
    <cfRule type="expression" dxfId="113" priority="5">
      <formula>$Q53=TRUE</formula>
    </cfRule>
  </conditionalFormatting>
  <conditionalFormatting sqref="H58:J58">
    <cfRule type="expression" dxfId="112" priority="57">
      <formula>#REF!=TRUE</formula>
    </cfRule>
  </conditionalFormatting>
  <conditionalFormatting sqref="H59:J59">
    <cfRule type="expression" dxfId="111" priority="4">
      <formula>$Q60=TRUE</formula>
    </cfRule>
  </conditionalFormatting>
  <conditionalFormatting sqref="H65:J65">
    <cfRule type="expression" dxfId="110" priority="53">
      <formula>#REF!=TRUE</formula>
    </cfRule>
  </conditionalFormatting>
  <conditionalFormatting sqref="H66:J66">
    <cfRule type="expression" dxfId="109" priority="3">
      <formula>$Q67=TRUE</formula>
    </cfRule>
  </conditionalFormatting>
  <conditionalFormatting sqref="H72:J72">
    <cfRule type="expression" dxfId="108" priority="49">
      <formula>#REF!=TRUE</formula>
    </cfRule>
  </conditionalFormatting>
  <conditionalFormatting sqref="H73:J73">
    <cfRule type="expression" dxfId="107" priority="2">
      <formula>$Q74=TRUE</formula>
    </cfRule>
  </conditionalFormatting>
  <conditionalFormatting sqref="J9">
    <cfRule type="expression" dxfId="106" priority="88">
      <formula>#REF!=TRUE</formula>
    </cfRule>
  </conditionalFormatting>
  <conditionalFormatting sqref="J16">
    <cfRule type="expression" dxfId="105" priority="81">
      <formula>#REF!=TRUE</formula>
    </cfRule>
  </conditionalFormatting>
  <conditionalFormatting sqref="K8">
    <cfRule type="expression" dxfId="104" priority="815">
      <formula>#REF!=TRUE</formula>
    </cfRule>
  </conditionalFormatting>
  <conditionalFormatting sqref="K11">
    <cfRule type="expression" dxfId="103" priority="33">
      <formula>$S$9=TRUE</formula>
    </cfRule>
    <cfRule type="expression" dxfId="102" priority="86">
      <formula>$S10=TRUE</formula>
    </cfRule>
  </conditionalFormatting>
  <conditionalFormatting sqref="K13">
    <cfRule type="expression" dxfId="101" priority="549">
      <formula>$S$10=TRUE</formula>
    </cfRule>
  </conditionalFormatting>
  <conditionalFormatting sqref="K18 K25 K32 K39 K46 K53 K60 K67">
    <cfRule type="expression" dxfId="100" priority="555">
      <formula>$S17=TRUE</formula>
    </cfRule>
  </conditionalFormatting>
  <conditionalFormatting sqref="K20">
    <cfRule type="expression" dxfId="99" priority="23">
      <formula>OR(S14=TRUE,S15=TRUE,S17=TRUE)</formula>
    </cfRule>
  </conditionalFormatting>
  <conditionalFormatting sqref="K22:K23">
    <cfRule type="expression" dxfId="98" priority="31">
      <formula>OR($S21=TRUE,S22=TRUE,S24=TRUE)</formula>
    </cfRule>
  </conditionalFormatting>
  <conditionalFormatting sqref="K27">
    <cfRule type="expression" dxfId="97" priority="22">
      <formula>OR(S21=TRUE,S22=TRUE,S24=TRUE)</formula>
    </cfRule>
  </conditionalFormatting>
  <conditionalFormatting sqref="K29:K30">
    <cfRule type="expression" dxfId="96" priority="30">
      <formula>OR($S28=TRUE,S29=TRUE,S31=TRUE)</formula>
    </cfRule>
  </conditionalFormatting>
  <conditionalFormatting sqref="K34">
    <cfRule type="expression" dxfId="95" priority="21">
      <formula>OR(S28=TRUE,S29=TRUE,S31=TRUE)</formula>
    </cfRule>
  </conditionalFormatting>
  <conditionalFormatting sqref="K36:K37">
    <cfRule type="expression" dxfId="94" priority="29">
      <formula>OR($S35=TRUE,S36=TRUE,S38=TRUE)</formula>
    </cfRule>
  </conditionalFormatting>
  <conditionalFormatting sqref="K41">
    <cfRule type="expression" dxfId="93" priority="19">
      <formula>OR(S35=TRUE,S36=TRUE,S38=TRUE)</formula>
    </cfRule>
  </conditionalFormatting>
  <conditionalFormatting sqref="K43:K44">
    <cfRule type="expression" dxfId="92" priority="28">
      <formula>OR($S42=TRUE,S43=TRUE,S45=TRUE)</formula>
    </cfRule>
  </conditionalFormatting>
  <conditionalFormatting sqref="K48">
    <cfRule type="expression" dxfId="91" priority="18">
      <formula>OR(S42=TRUE,S43=TRUE,S45=TRUE)</formula>
    </cfRule>
  </conditionalFormatting>
  <conditionalFormatting sqref="K50:K51">
    <cfRule type="expression" dxfId="90" priority="27">
      <formula>OR($S49=TRUE,S50=TRUE,S52=TRUE)</formula>
    </cfRule>
  </conditionalFormatting>
  <conditionalFormatting sqref="K55">
    <cfRule type="expression" dxfId="89" priority="17">
      <formula>OR(S49=TRUE,S50=TRUE,S52=TRUE)</formula>
    </cfRule>
  </conditionalFormatting>
  <conditionalFormatting sqref="K57:K58">
    <cfRule type="expression" dxfId="88" priority="26">
      <formula>OR($S56=TRUE,S57=TRUE,S59=TRUE)</formula>
    </cfRule>
  </conditionalFormatting>
  <conditionalFormatting sqref="K62">
    <cfRule type="expression" dxfId="87" priority="16">
      <formula>OR(S56=TRUE,S57=TRUE,S59=TRUE)</formula>
    </cfRule>
  </conditionalFormatting>
  <conditionalFormatting sqref="K64:K65">
    <cfRule type="expression" dxfId="86" priority="25">
      <formula>OR($S63=TRUE,S64=TRUE,S66=TRUE)</formula>
    </cfRule>
  </conditionalFormatting>
  <conditionalFormatting sqref="K69">
    <cfRule type="expression" dxfId="85" priority="15">
      <formula>OR(S63=TRUE,S64=TRUE,S66=TRUE)</formula>
    </cfRule>
  </conditionalFormatting>
  <conditionalFormatting sqref="K71:K72">
    <cfRule type="expression" dxfId="84" priority="24">
      <formula>OR($S70=TRUE,S71=TRUE,S73=TRUE)</formula>
    </cfRule>
  </conditionalFormatting>
  <conditionalFormatting sqref="K74">
    <cfRule type="expression" dxfId="83" priority="103">
      <formula>$S73=TRUE</formula>
    </cfRule>
  </conditionalFormatting>
  <conditionalFormatting sqref="K76">
    <cfRule type="expression" dxfId="82" priority="14">
      <formula>OR(S70=TRUE,S71=TRUE,S73=TRUE)</formula>
    </cfRule>
  </conditionalFormatting>
  <conditionalFormatting sqref="L13">
    <cfRule type="expression" dxfId="81" priority="839">
      <formula>AND(SUM(D13:K13)&lt;&gt;1,SUM(D13:K13)&lt;&gt;0)</formula>
    </cfRule>
  </conditionalFormatting>
  <conditionalFormatting sqref="L20 L27 L34 L41 L48 L55 L62 L69 L76">
    <cfRule type="expression" dxfId="80" priority="840">
      <formula>AND(SUM(D20:K20)&lt;&gt;1,SUM(D20:K20)&lt;&gt;0)</formula>
    </cfRule>
  </conditionalFormatting>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locked="0" defaultSize="0" autoFill="0" autoLine="0" autoPict="0">
                <anchor moveWithCells="1">
                  <from>
                    <xdr:col>4</xdr:col>
                    <xdr:colOff>438150</xdr:colOff>
                    <xdr:row>8</xdr:row>
                    <xdr:rowOff>304800</xdr:rowOff>
                  </from>
                  <to>
                    <xdr:col>4</xdr:col>
                    <xdr:colOff>1581150</xdr:colOff>
                    <xdr:row>9</xdr:row>
                    <xdr:rowOff>66675</xdr:rowOff>
                  </to>
                </anchor>
              </controlPr>
            </control>
          </mc:Choice>
        </mc:AlternateContent>
        <mc:AlternateContent xmlns:mc="http://schemas.openxmlformats.org/markup-compatibility/2006">
          <mc:Choice Requires="x14">
            <control shapeId="55298" r:id="rId5" name="Check Box 2">
              <controlPr locked="0" defaultSize="0" autoFill="0" autoLine="0" autoPict="0">
                <anchor moveWithCells="1">
                  <from>
                    <xdr:col>8</xdr:col>
                    <xdr:colOff>590550</xdr:colOff>
                    <xdr:row>7</xdr:row>
                    <xdr:rowOff>57150</xdr:rowOff>
                  </from>
                  <to>
                    <xdr:col>8</xdr:col>
                    <xdr:colOff>1409700</xdr:colOff>
                    <xdr:row>7</xdr:row>
                    <xdr:rowOff>209550</xdr:rowOff>
                  </to>
                </anchor>
              </controlPr>
            </control>
          </mc:Choice>
        </mc:AlternateContent>
        <mc:AlternateContent xmlns:mc="http://schemas.openxmlformats.org/markup-compatibility/2006">
          <mc:Choice Requires="x14">
            <control shapeId="55299" r:id="rId6" name="Check Box 3">
              <controlPr locked="0" defaultSize="0" autoFill="0" autoLine="0" autoPict="0">
                <anchor moveWithCells="1">
                  <from>
                    <xdr:col>5</xdr:col>
                    <xdr:colOff>400050</xdr:colOff>
                    <xdr:row>8</xdr:row>
                    <xdr:rowOff>361950</xdr:rowOff>
                  </from>
                  <to>
                    <xdr:col>5</xdr:col>
                    <xdr:colOff>1409700</xdr:colOff>
                    <xdr:row>9</xdr:row>
                    <xdr:rowOff>28575</xdr:rowOff>
                  </to>
                </anchor>
              </controlPr>
            </control>
          </mc:Choice>
        </mc:AlternateContent>
        <mc:AlternateContent xmlns:mc="http://schemas.openxmlformats.org/markup-compatibility/2006">
          <mc:Choice Requires="x14">
            <control shapeId="55300" r:id="rId7" name="Check Box 4">
              <controlPr locked="0" defaultSize="0" autoFill="0" autoLine="0" autoPict="0">
                <anchor moveWithCells="1">
                  <from>
                    <xdr:col>6</xdr:col>
                    <xdr:colOff>133350</xdr:colOff>
                    <xdr:row>8</xdr:row>
                    <xdr:rowOff>333375</xdr:rowOff>
                  </from>
                  <to>
                    <xdr:col>6</xdr:col>
                    <xdr:colOff>1390650</xdr:colOff>
                    <xdr:row>9</xdr:row>
                    <xdr:rowOff>57150</xdr:rowOff>
                  </to>
                </anchor>
              </controlPr>
            </control>
          </mc:Choice>
        </mc:AlternateContent>
        <mc:AlternateContent xmlns:mc="http://schemas.openxmlformats.org/markup-compatibility/2006">
          <mc:Choice Requires="x14">
            <control shapeId="55301" r:id="rId8" name="Check Box 5">
              <controlPr locked="0" defaultSize="0" autoFill="0" autoLine="0" autoPict="0">
                <anchor moveWithCells="1">
                  <from>
                    <xdr:col>10</xdr:col>
                    <xdr:colOff>247650</xdr:colOff>
                    <xdr:row>7</xdr:row>
                    <xdr:rowOff>142875</xdr:rowOff>
                  </from>
                  <to>
                    <xdr:col>10</xdr:col>
                    <xdr:colOff>1123950</xdr:colOff>
                    <xdr:row>8</xdr:row>
                    <xdr:rowOff>114300</xdr:rowOff>
                  </to>
                </anchor>
              </controlPr>
            </control>
          </mc:Choice>
        </mc:AlternateContent>
        <mc:AlternateContent xmlns:mc="http://schemas.openxmlformats.org/markup-compatibility/2006">
          <mc:Choice Requires="x14">
            <control shapeId="55302" r:id="rId9" name="Check Box 6">
              <controlPr locked="0" defaultSize="0" autoFill="0" autoLine="0" autoPict="0">
                <anchor moveWithCells="1">
                  <from>
                    <xdr:col>10</xdr:col>
                    <xdr:colOff>1390650</xdr:colOff>
                    <xdr:row>7</xdr:row>
                    <xdr:rowOff>171450</xdr:rowOff>
                  </from>
                  <to>
                    <xdr:col>10</xdr:col>
                    <xdr:colOff>2400300</xdr:colOff>
                    <xdr:row>8</xdr:row>
                    <xdr:rowOff>76200</xdr:rowOff>
                  </to>
                </anchor>
              </controlPr>
            </control>
          </mc:Choice>
        </mc:AlternateContent>
        <mc:AlternateContent xmlns:mc="http://schemas.openxmlformats.org/markup-compatibility/2006">
          <mc:Choice Requires="x14">
            <control shapeId="55303" r:id="rId10" name="Check Box 7">
              <controlPr locked="0" defaultSize="0" autoFill="0" autoLine="0" autoPict="0">
                <anchor moveWithCells="1">
                  <from>
                    <xdr:col>10</xdr:col>
                    <xdr:colOff>800100</xdr:colOff>
                    <xdr:row>8</xdr:row>
                    <xdr:rowOff>257175</xdr:rowOff>
                  </from>
                  <to>
                    <xdr:col>10</xdr:col>
                    <xdr:colOff>2305050</xdr:colOff>
                    <xdr:row>8</xdr:row>
                    <xdr:rowOff>371475</xdr:rowOff>
                  </to>
                </anchor>
              </controlPr>
            </control>
          </mc:Choice>
        </mc:AlternateContent>
        <mc:AlternateContent xmlns:mc="http://schemas.openxmlformats.org/markup-compatibility/2006">
          <mc:Choice Requires="x14">
            <control shapeId="55380" r:id="rId11" name="Check Box 84">
              <controlPr locked="0" defaultSize="0" autoFill="0" autoLine="0" autoPict="0">
                <anchor moveWithCells="1">
                  <from>
                    <xdr:col>4</xdr:col>
                    <xdr:colOff>381000</xdr:colOff>
                    <xdr:row>15</xdr:row>
                    <xdr:rowOff>361950</xdr:rowOff>
                  </from>
                  <to>
                    <xdr:col>4</xdr:col>
                    <xdr:colOff>1524000</xdr:colOff>
                    <xdr:row>16</xdr:row>
                    <xdr:rowOff>114300</xdr:rowOff>
                  </to>
                </anchor>
              </controlPr>
            </control>
          </mc:Choice>
        </mc:AlternateContent>
        <mc:AlternateContent xmlns:mc="http://schemas.openxmlformats.org/markup-compatibility/2006">
          <mc:Choice Requires="x14">
            <control shapeId="55381" r:id="rId12" name="Check Box 85">
              <controlPr locked="0" defaultSize="0" autoFill="0" autoLine="0" autoPict="0">
                <anchor moveWithCells="1">
                  <from>
                    <xdr:col>8</xdr:col>
                    <xdr:colOff>590550</xdr:colOff>
                    <xdr:row>14</xdr:row>
                    <xdr:rowOff>114300</xdr:rowOff>
                  </from>
                  <to>
                    <xdr:col>8</xdr:col>
                    <xdr:colOff>1428750</xdr:colOff>
                    <xdr:row>14</xdr:row>
                    <xdr:rowOff>266700</xdr:rowOff>
                  </to>
                </anchor>
              </controlPr>
            </control>
          </mc:Choice>
        </mc:AlternateContent>
        <mc:AlternateContent xmlns:mc="http://schemas.openxmlformats.org/markup-compatibility/2006">
          <mc:Choice Requires="x14">
            <control shapeId="55382" r:id="rId13" name="Check Box 86">
              <controlPr locked="0" defaultSize="0" autoFill="0" autoLine="0" autoPict="0">
                <anchor moveWithCells="1">
                  <from>
                    <xdr:col>5</xdr:col>
                    <xdr:colOff>409575</xdr:colOff>
                    <xdr:row>15</xdr:row>
                    <xdr:rowOff>381000</xdr:rowOff>
                  </from>
                  <to>
                    <xdr:col>5</xdr:col>
                    <xdr:colOff>1447800</xdr:colOff>
                    <xdr:row>16</xdr:row>
                    <xdr:rowOff>28575</xdr:rowOff>
                  </to>
                </anchor>
              </controlPr>
            </control>
          </mc:Choice>
        </mc:AlternateContent>
        <mc:AlternateContent xmlns:mc="http://schemas.openxmlformats.org/markup-compatibility/2006">
          <mc:Choice Requires="x14">
            <control shapeId="55383" r:id="rId14" name="Check Box 87">
              <controlPr locked="0" defaultSize="0" autoFill="0" autoLine="0" autoPict="0">
                <anchor moveWithCells="1">
                  <from>
                    <xdr:col>6</xdr:col>
                    <xdr:colOff>219075</xdr:colOff>
                    <xdr:row>15</xdr:row>
                    <xdr:rowOff>361950</xdr:rowOff>
                  </from>
                  <to>
                    <xdr:col>6</xdr:col>
                    <xdr:colOff>1476375</xdr:colOff>
                    <xdr:row>16</xdr:row>
                    <xdr:rowOff>76200</xdr:rowOff>
                  </to>
                </anchor>
              </controlPr>
            </control>
          </mc:Choice>
        </mc:AlternateContent>
        <mc:AlternateContent xmlns:mc="http://schemas.openxmlformats.org/markup-compatibility/2006">
          <mc:Choice Requires="x14">
            <control shapeId="55384" r:id="rId15" name="Check Box 88">
              <controlPr locked="0" defaultSize="0" autoFill="0" autoLine="0" autoPict="0">
                <anchor moveWithCells="1">
                  <from>
                    <xdr:col>10</xdr:col>
                    <xdr:colOff>190500</xdr:colOff>
                    <xdr:row>14</xdr:row>
                    <xdr:rowOff>95250</xdr:rowOff>
                  </from>
                  <to>
                    <xdr:col>10</xdr:col>
                    <xdr:colOff>1066800</xdr:colOff>
                    <xdr:row>15</xdr:row>
                    <xdr:rowOff>38100</xdr:rowOff>
                  </to>
                </anchor>
              </controlPr>
            </control>
          </mc:Choice>
        </mc:AlternateContent>
        <mc:AlternateContent xmlns:mc="http://schemas.openxmlformats.org/markup-compatibility/2006">
          <mc:Choice Requires="x14">
            <control shapeId="55385" r:id="rId16" name="Check Box 89">
              <controlPr locked="0" defaultSize="0" autoFill="0" autoLine="0" autoPict="0">
                <anchor moveWithCells="1">
                  <from>
                    <xdr:col>10</xdr:col>
                    <xdr:colOff>1323975</xdr:colOff>
                    <xdr:row>14</xdr:row>
                    <xdr:rowOff>133350</xdr:rowOff>
                  </from>
                  <to>
                    <xdr:col>10</xdr:col>
                    <xdr:colOff>2362200</xdr:colOff>
                    <xdr:row>15</xdr:row>
                    <xdr:rowOff>19050</xdr:rowOff>
                  </to>
                </anchor>
              </controlPr>
            </control>
          </mc:Choice>
        </mc:AlternateContent>
        <mc:AlternateContent xmlns:mc="http://schemas.openxmlformats.org/markup-compatibility/2006">
          <mc:Choice Requires="x14">
            <control shapeId="55386" r:id="rId17" name="Check Box 90">
              <controlPr locked="0" defaultSize="0" autoFill="0" autoLine="0" autoPict="0">
                <anchor moveWithCells="1">
                  <from>
                    <xdr:col>10</xdr:col>
                    <xdr:colOff>523875</xdr:colOff>
                    <xdr:row>15</xdr:row>
                    <xdr:rowOff>152400</xdr:rowOff>
                  </from>
                  <to>
                    <xdr:col>10</xdr:col>
                    <xdr:colOff>2019300</xdr:colOff>
                    <xdr:row>15</xdr:row>
                    <xdr:rowOff>266700</xdr:rowOff>
                  </to>
                </anchor>
              </controlPr>
            </control>
          </mc:Choice>
        </mc:AlternateContent>
        <mc:AlternateContent xmlns:mc="http://schemas.openxmlformats.org/markup-compatibility/2006">
          <mc:Choice Requires="x14">
            <control shapeId="55394" r:id="rId18" name="Check Box 98">
              <controlPr locked="0" defaultSize="0" autoFill="0" autoLine="0" autoPict="0">
                <anchor moveWithCells="1">
                  <from>
                    <xdr:col>4</xdr:col>
                    <xdr:colOff>514350</xdr:colOff>
                    <xdr:row>22</xdr:row>
                    <xdr:rowOff>457200</xdr:rowOff>
                  </from>
                  <to>
                    <xdr:col>5</xdr:col>
                    <xdr:colOff>19050</xdr:colOff>
                    <xdr:row>23</xdr:row>
                    <xdr:rowOff>133350</xdr:rowOff>
                  </to>
                </anchor>
              </controlPr>
            </control>
          </mc:Choice>
        </mc:AlternateContent>
        <mc:AlternateContent xmlns:mc="http://schemas.openxmlformats.org/markup-compatibility/2006">
          <mc:Choice Requires="x14">
            <control shapeId="55395" r:id="rId19" name="Check Box 99">
              <controlPr locked="0" defaultSize="0" autoFill="0" autoLine="0" autoPict="0">
                <anchor moveWithCells="1">
                  <from>
                    <xdr:col>8</xdr:col>
                    <xdr:colOff>704850</xdr:colOff>
                    <xdr:row>21</xdr:row>
                    <xdr:rowOff>114300</xdr:rowOff>
                  </from>
                  <to>
                    <xdr:col>8</xdr:col>
                    <xdr:colOff>1524000</xdr:colOff>
                    <xdr:row>21</xdr:row>
                    <xdr:rowOff>257175</xdr:rowOff>
                  </to>
                </anchor>
              </controlPr>
            </control>
          </mc:Choice>
        </mc:AlternateContent>
        <mc:AlternateContent xmlns:mc="http://schemas.openxmlformats.org/markup-compatibility/2006">
          <mc:Choice Requires="x14">
            <control shapeId="55396" r:id="rId20" name="Check Box 100">
              <controlPr locked="0" defaultSize="0" autoFill="0" autoLine="0" autoPict="0">
                <anchor moveWithCells="1">
                  <from>
                    <xdr:col>5</xdr:col>
                    <xdr:colOff>485775</xdr:colOff>
                    <xdr:row>22</xdr:row>
                    <xdr:rowOff>485775</xdr:rowOff>
                  </from>
                  <to>
                    <xdr:col>5</xdr:col>
                    <xdr:colOff>1514475</xdr:colOff>
                    <xdr:row>23</xdr:row>
                    <xdr:rowOff>76200</xdr:rowOff>
                  </to>
                </anchor>
              </controlPr>
            </control>
          </mc:Choice>
        </mc:AlternateContent>
        <mc:AlternateContent xmlns:mc="http://schemas.openxmlformats.org/markup-compatibility/2006">
          <mc:Choice Requires="x14">
            <control shapeId="55397" r:id="rId21" name="Check Box 101">
              <controlPr locked="0" defaultSize="0" autoFill="0" autoLine="0" autoPict="0">
                <anchor moveWithCells="1">
                  <from>
                    <xdr:col>6</xdr:col>
                    <xdr:colOff>257175</xdr:colOff>
                    <xdr:row>22</xdr:row>
                    <xdr:rowOff>476250</xdr:rowOff>
                  </from>
                  <to>
                    <xdr:col>6</xdr:col>
                    <xdr:colOff>1514475</xdr:colOff>
                    <xdr:row>23</xdr:row>
                    <xdr:rowOff>95250</xdr:rowOff>
                  </to>
                </anchor>
              </controlPr>
            </control>
          </mc:Choice>
        </mc:AlternateContent>
        <mc:AlternateContent xmlns:mc="http://schemas.openxmlformats.org/markup-compatibility/2006">
          <mc:Choice Requires="x14">
            <control shapeId="55398" r:id="rId22" name="Check Box 102">
              <controlPr locked="0" defaultSize="0" autoFill="0" autoLine="0" autoPict="0">
                <anchor moveWithCells="1">
                  <from>
                    <xdr:col>10</xdr:col>
                    <xdr:colOff>323850</xdr:colOff>
                    <xdr:row>21</xdr:row>
                    <xdr:rowOff>76200</xdr:rowOff>
                  </from>
                  <to>
                    <xdr:col>10</xdr:col>
                    <xdr:colOff>1200150</xdr:colOff>
                    <xdr:row>21</xdr:row>
                    <xdr:rowOff>295275</xdr:rowOff>
                  </to>
                </anchor>
              </controlPr>
            </control>
          </mc:Choice>
        </mc:AlternateContent>
        <mc:AlternateContent xmlns:mc="http://schemas.openxmlformats.org/markup-compatibility/2006">
          <mc:Choice Requires="x14">
            <control shapeId="55399" r:id="rId23" name="Check Box 103">
              <controlPr locked="0" defaultSize="0" autoFill="0" autoLine="0" autoPict="0">
                <anchor moveWithCells="1">
                  <from>
                    <xdr:col>10</xdr:col>
                    <xdr:colOff>1543050</xdr:colOff>
                    <xdr:row>21</xdr:row>
                    <xdr:rowOff>114300</xdr:rowOff>
                  </from>
                  <to>
                    <xdr:col>10</xdr:col>
                    <xdr:colOff>2590800</xdr:colOff>
                    <xdr:row>21</xdr:row>
                    <xdr:rowOff>285750</xdr:rowOff>
                  </to>
                </anchor>
              </controlPr>
            </control>
          </mc:Choice>
        </mc:AlternateContent>
        <mc:AlternateContent xmlns:mc="http://schemas.openxmlformats.org/markup-compatibility/2006">
          <mc:Choice Requires="x14">
            <control shapeId="55400" r:id="rId24" name="Check Box 104">
              <controlPr locked="0" defaultSize="0" autoFill="0" autoLine="0" autoPict="0">
                <anchor moveWithCells="1">
                  <from>
                    <xdr:col>10</xdr:col>
                    <xdr:colOff>666750</xdr:colOff>
                    <xdr:row>22</xdr:row>
                    <xdr:rowOff>257175</xdr:rowOff>
                  </from>
                  <to>
                    <xdr:col>10</xdr:col>
                    <xdr:colOff>2152650</xdr:colOff>
                    <xdr:row>22</xdr:row>
                    <xdr:rowOff>371475</xdr:rowOff>
                  </to>
                </anchor>
              </controlPr>
            </control>
          </mc:Choice>
        </mc:AlternateContent>
        <mc:AlternateContent xmlns:mc="http://schemas.openxmlformats.org/markup-compatibility/2006">
          <mc:Choice Requires="x14">
            <control shapeId="55401" r:id="rId25" name="Check Box 105">
              <controlPr locked="0" defaultSize="0" autoFill="0" autoLine="0" autoPict="0">
                <anchor moveWithCells="1">
                  <from>
                    <xdr:col>4</xdr:col>
                    <xdr:colOff>447675</xdr:colOff>
                    <xdr:row>29</xdr:row>
                    <xdr:rowOff>457200</xdr:rowOff>
                  </from>
                  <to>
                    <xdr:col>4</xdr:col>
                    <xdr:colOff>1590675</xdr:colOff>
                    <xdr:row>30</xdr:row>
                    <xdr:rowOff>28575</xdr:rowOff>
                  </to>
                </anchor>
              </controlPr>
            </control>
          </mc:Choice>
        </mc:AlternateContent>
        <mc:AlternateContent xmlns:mc="http://schemas.openxmlformats.org/markup-compatibility/2006">
          <mc:Choice Requires="x14">
            <control shapeId="55402" r:id="rId26" name="Check Box 106">
              <controlPr locked="0" defaultSize="0" autoFill="0" autoLine="0" autoPict="0">
                <anchor moveWithCells="1">
                  <from>
                    <xdr:col>8</xdr:col>
                    <xdr:colOff>638175</xdr:colOff>
                    <xdr:row>28</xdr:row>
                    <xdr:rowOff>104775</xdr:rowOff>
                  </from>
                  <to>
                    <xdr:col>8</xdr:col>
                    <xdr:colOff>1466850</xdr:colOff>
                    <xdr:row>28</xdr:row>
                    <xdr:rowOff>247650</xdr:rowOff>
                  </to>
                </anchor>
              </controlPr>
            </control>
          </mc:Choice>
        </mc:AlternateContent>
        <mc:AlternateContent xmlns:mc="http://schemas.openxmlformats.org/markup-compatibility/2006">
          <mc:Choice Requires="x14">
            <control shapeId="55403" r:id="rId27" name="Check Box 107">
              <controlPr locked="0" defaultSize="0" autoFill="0" autoLine="0" autoPict="0">
                <anchor moveWithCells="1">
                  <from>
                    <xdr:col>5</xdr:col>
                    <xdr:colOff>495300</xdr:colOff>
                    <xdr:row>29</xdr:row>
                    <xdr:rowOff>485775</xdr:rowOff>
                  </from>
                  <to>
                    <xdr:col>5</xdr:col>
                    <xdr:colOff>1524000</xdr:colOff>
                    <xdr:row>29</xdr:row>
                    <xdr:rowOff>638175</xdr:rowOff>
                  </to>
                </anchor>
              </controlPr>
            </control>
          </mc:Choice>
        </mc:AlternateContent>
        <mc:AlternateContent xmlns:mc="http://schemas.openxmlformats.org/markup-compatibility/2006">
          <mc:Choice Requires="x14">
            <control shapeId="55404" r:id="rId28" name="Check Box 108">
              <controlPr locked="0" defaultSize="0" autoFill="0" autoLine="0" autoPict="0">
                <anchor moveWithCells="1">
                  <from>
                    <xdr:col>6</xdr:col>
                    <xdr:colOff>228600</xdr:colOff>
                    <xdr:row>29</xdr:row>
                    <xdr:rowOff>419100</xdr:rowOff>
                  </from>
                  <to>
                    <xdr:col>6</xdr:col>
                    <xdr:colOff>1485900</xdr:colOff>
                    <xdr:row>29</xdr:row>
                    <xdr:rowOff>628650</xdr:rowOff>
                  </to>
                </anchor>
              </controlPr>
            </control>
          </mc:Choice>
        </mc:AlternateContent>
        <mc:AlternateContent xmlns:mc="http://schemas.openxmlformats.org/markup-compatibility/2006">
          <mc:Choice Requires="x14">
            <control shapeId="55405" r:id="rId29" name="Check Box 109">
              <controlPr locked="0" defaultSize="0" autoFill="0" autoLine="0" autoPict="0">
                <anchor moveWithCells="1">
                  <from>
                    <xdr:col>10</xdr:col>
                    <xdr:colOff>361950</xdr:colOff>
                    <xdr:row>28</xdr:row>
                    <xdr:rowOff>219075</xdr:rowOff>
                  </from>
                  <to>
                    <xdr:col>10</xdr:col>
                    <xdr:colOff>1238250</xdr:colOff>
                    <xdr:row>29</xdr:row>
                    <xdr:rowOff>152400</xdr:rowOff>
                  </to>
                </anchor>
              </controlPr>
            </control>
          </mc:Choice>
        </mc:AlternateContent>
        <mc:AlternateContent xmlns:mc="http://schemas.openxmlformats.org/markup-compatibility/2006">
          <mc:Choice Requires="x14">
            <control shapeId="55406" r:id="rId30" name="Check Box 110">
              <controlPr locked="0" defaultSize="0" autoFill="0" autoLine="0" autoPict="0">
                <anchor moveWithCells="1">
                  <from>
                    <xdr:col>10</xdr:col>
                    <xdr:colOff>1524000</xdr:colOff>
                    <xdr:row>28</xdr:row>
                    <xdr:rowOff>209550</xdr:rowOff>
                  </from>
                  <to>
                    <xdr:col>10</xdr:col>
                    <xdr:colOff>2552700</xdr:colOff>
                    <xdr:row>29</xdr:row>
                    <xdr:rowOff>66675</xdr:rowOff>
                  </to>
                </anchor>
              </controlPr>
            </control>
          </mc:Choice>
        </mc:AlternateContent>
        <mc:AlternateContent xmlns:mc="http://schemas.openxmlformats.org/markup-compatibility/2006">
          <mc:Choice Requires="x14">
            <control shapeId="55407" r:id="rId31" name="Check Box 111">
              <controlPr locked="0" defaultSize="0" autoFill="0" autoLine="0" autoPict="0">
                <anchor moveWithCells="1">
                  <from>
                    <xdr:col>10</xdr:col>
                    <xdr:colOff>600075</xdr:colOff>
                    <xdr:row>29</xdr:row>
                    <xdr:rowOff>400050</xdr:rowOff>
                  </from>
                  <to>
                    <xdr:col>10</xdr:col>
                    <xdr:colOff>2095500</xdr:colOff>
                    <xdr:row>29</xdr:row>
                    <xdr:rowOff>514350</xdr:rowOff>
                  </to>
                </anchor>
              </controlPr>
            </control>
          </mc:Choice>
        </mc:AlternateContent>
        <mc:AlternateContent xmlns:mc="http://schemas.openxmlformats.org/markup-compatibility/2006">
          <mc:Choice Requires="x14">
            <control shapeId="55408" r:id="rId32" name="Check Box 112">
              <controlPr locked="0" defaultSize="0" autoFill="0" autoLine="0" autoPict="0">
                <anchor moveWithCells="1">
                  <from>
                    <xdr:col>4</xdr:col>
                    <xdr:colOff>400050</xdr:colOff>
                    <xdr:row>36</xdr:row>
                    <xdr:rowOff>476250</xdr:rowOff>
                  </from>
                  <to>
                    <xdr:col>4</xdr:col>
                    <xdr:colOff>1543050</xdr:colOff>
                    <xdr:row>37</xdr:row>
                    <xdr:rowOff>19050</xdr:rowOff>
                  </to>
                </anchor>
              </controlPr>
            </control>
          </mc:Choice>
        </mc:AlternateContent>
        <mc:AlternateContent xmlns:mc="http://schemas.openxmlformats.org/markup-compatibility/2006">
          <mc:Choice Requires="x14">
            <control shapeId="55409" r:id="rId33" name="Check Box 113">
              <controlPr locked="0" defaultSize="0" autoFill="0" autoLine="0" autoPict="0">
                <anchor moveWithCells="1">
                  <from>
                    <xdr:col>8</xdr:col>
                    <xdr:colOff>742950</xdr:colOff>
                    <xdr:row>35</xdr:row>
                    <xdr:rowOff>114300</xdr:rowOff>
                  </from>
                  <to>
                    <xdr:col>8</xdr:col>
                    <xdr:colOff>1581150</xdr:colOff>
                    <xdr:row>35</xdr:row>
                    <xdr:rowOff>257175</xdr:rowOff>
                  </to>
                </anchor>
              </controlPr>
            </control>
          </mc:Choice>
        </mc:AlternateContent>
        <mc:AlternateContent xmlns:mc="http://schemas.openxmlformats.org/markup-compatibility/2006">
          <mc:Choice Requires="x14">
            <control shapeId="55410" r:id="rId34" name="Check Box 114">
              <controlPr locked="0" defaultSize="0" autoFill="0" autoLine="0" autoPict="0">
                <anchor moveWithCells="1">
                  <from>
                    <xdr:col>5</xdr:col>
                    <xdr:colOff>495300</xdr:colOff>
                    <xdr:row>36</xdr:row>
                    <xdr:rowOff>485775</xdr:rowOff>
                  </from>
                  <to>
                    <xdr:col>5</xdr:col>
                    <xdr:colOff>1504950</xdr:colOff>
                    <xdr:row>36</xdr:row>
                    <xdr:rowOff>638175</xdr:rowOff>
                  </to>
                </anchor>
              </controlPr>
            </control>
          </mc:Choice>
        </mc:AlternateContent>
        <mc:AlternateContent xmlns:mc="http://schemas.openxmlformats.org/markup-compatibility/2006">
          <mc:Choice Requires="x14">
            <control shapeId="55411" r:id="rId35" name="Check Box 115">
              <controlPr locked="0" defaultSize="0" autoFill="0" autoLine="0" autoPict="0">
                <anchor moveWithCells="1">
                  <from>
                    <xdr:col>6</xdr:col>
                    <xdr:colOff>209550</xdr:colOff>
                    <xdr:row>36</xdr:row>
                    <xdr:rowOff>476250</xdr:rowOff>
                  </from>
                  <to>
                    <xdr:col>6</xdr:col>
                    <xdr:colOff>1466850</xdr:colOff>
                    <xdr:row>36</xdr:row>
                    <xdr:rowOff>666750</xdr:rowOff>
                  </to>
                </anchor>
              </controlPr>
            </control>
          </mc:Choice>
        </mc:AlternateContent>
        <mc:AlternateContent xmlns:mc="http://schemas.openxmlformats.org/markup-compatibility/2006">
          <mc:Choice Requires="x14">
            <control shapeId="55412" r:id="rId36" name="Check Box 116">
              <controlPr locked="0" defaultSize="0" autoFill="0" autoLine="0" autoPict="0">
                <anchor moveWithCells="1">
                  <from>
                    <xdr:col>10</xdr:col>
                    <xdr:colOff>295275</xdr:colOff>
                    <xdr:row>35</xdr:row>
                    <xdr:rowOff>152400</xdr:rowOff>
                  </from>
                  <to>
                    <xdr:col>10</xdr:col>
                    <xdr:colOff>1171575</xdr:colOff>
                    <xdr:row>36</xdr:row>
                    <xdr:rowOff>76200</xdr:rowOff>
                  </to>
                </anchor>
              </controlPr>
            </control>
          </mc:Choice>
        </mc:AlternateContent>
        <mc:AlternateContent xmlns:mc="http://schemas.openxmlformats.org/markup-compatibility/2006">
          <mc:Choice Requires="x14">
            <control shapeId="55413" r:id="rId37" name="Check Box 117">
              <controlPr locked="0" defaultSize="0" autoFill="0" autoLine="0" autoPict="0">
                <anchor moveWithCells="1">
                  <from>
                    <xdr:col>10</xdr:col>
                    <xdr:colOff>1543050</xdr:colOff>
                    <xdr:row>35</xdr:row>
                    <xdr:rowOff>190500</xdr:rowOff>
                  </from>
                  <to>
                    <xdr:col>10</xdr:col>
                    <xdr:colOff>2571750</xdr:colOff>
                    <xdr:row>36</xdr:row>
                    <xdr:rowOff>57150</xdr:rowOff>
                  </to>
                </anchor>
              </controlPr>
            </control>
          </mc:Choice>
        </mc:AlternateContent>
        <mc:AlternateContent xmlns:mc="http://schemas.openxmlformats.org/markup-compatibility/2006">
          <mc:Choice Requires="x14">
            <control shapeId="55414" r:id="rId38" name="Check Box 118">
              <controlPr locked="0" defaultSize="0" autoFill="0" autoLine="0" autoPict="0">
                <anchor moveWithCells="1">
                  <from>
                    <xdr:col>10</xdr:col>
                    <xdr:colOff>628650</xdr:colOff>
                    <xdr:row>36</xdr:row>
                    <xdr:rowOff>381000</xdr:rowOff>
                  </from>
                  <to>
                    <xdr:col>10</xdr:col>
                    <xdr:colOff>2124075</xdr:colOff>
                    <xdr:row>36</xdr:row>
                    <xdr:rowOff>495300</xdr:rowOff>
                  </to>
                </anchor>
              </controlPr>
            </control>
          </mc:Choice>
        </mc:AlternateContent>
        <mc:AlternateContent xmlns:mc="http://schemas.openxmlformats.org/markup-compatibility/2006">
          <mc:Choice Requires="x14">
            <control shapeId="55415" r:id="rId39" name="Check Box 119">
              <controlPr locked="0" defaultSize="0" autoFill="0" autoLine="0" autoPict="0">
                <anchor moveWithCells="1">
                  <from>
                    <xdr:col>4</xdr:col>
                    <xdr:colOff>438150</xdr:colOff>
                    <xdr:row>43</xdr:row>
                    <xdr:rowOff>457200</xdr:rowOff>
                  </from>
                  <to>
                    <xdr:col>4</xdr:col>
                    <xdr:colOff>1581150</xdr:colOff>
                    <xdr:row>44</xdr:row>
                    <xdr:rowOff>28575</xdr:rowOff>
                  </to>
                </anchor>
              </controlPr>
            </control>
          </mc:Choice>
        </mc:AlternateContent>
        <mc:AlternateContent xmlns:mc="http://schemas.openxmlformats.org/markup-compatibility/2006">
          <mc:Choice Requires="x14">
            <control shapeId="55416" r:id="rId40" name="Check Box 120">
              <controlPr locked="0" defaultSize="0" autoFill="0" autoLine="0" autoPict="0">
                <anchor moveWithCells="1">
                  <from>
                    <xdr:col>8</xdr:col>
                    <xdr:colOff>666750</xdr:colOff>
                    <xdr:row>42</xdr:row>
                    <xdr:rowOff>95250</xdr:rowOff>
                  </from>
                  <to>
                    <xdr:col>8</xdr:col>
                    <xdr:colOff>1504950</xdr:colOff>
                    <xdr:row>42</xdr:row>
                    <xdr:rowOff>247650</xdr:rowOff>
                  </to>
                </anchor>
              </controlPr>
            </control>
          </mc:Choice>
        </mc:AlternateContent>
        <mc:AlternateContent xmlns:mc="http://schemas.openxmlformats.org/markup-compatibility/2006">
          <mc:Choice Requires="x14">
            <control shapeId="55417" r:id="rId41" name="Check Box 121">
              <controlPr locked="0" defaultSize="0" autoFill="0" autoLine="0" autoPict="0">
                <anchor moveWithCells="1">
                  <from>
                    <xdr:col>5</xdr:col>
                    <xdr:colOff>533400</xdr:colOff>
                    <xdr:row>43</xdr:row>
                    <xdr:rowOff>485775</xdr:rowOff>
                  </from>
                  <to>
                    <xdr:col>5</xdr:col>
                    <xdr:colOff>1562100</xdr:colOff>
                    <xdr:row>43</xdr:row>
                    <xdr:rowOff>647700</xdr:rowOff>
                  </to>
                </anchor>
              </controlPr>
            </control>
          </mc:Choice>
        </mc:AlternateContent>
        <mc:AlternateContent xmlns:mc="http://schemas.openxmlformats.org/markup-compatibility/2006">
          <mc:Choice Requires="x14">
            <control shapeId="55418" r:id="rId42" name="Check Box 122">
              <controlPr locked="0" defaultSize="0" autoFill="0" autoLine="0" autoPict="0">
                <anchor moveWithCells="1">
                  <from>
                    <xdr:col>6</xdr:col>
                    <xdr:colOff>171450</xdr:colOff>
                    <xdr:row>43</xdr:row>
                    <xdr:rowOff>476250</xdr:rowOff>
                  </from>
                  <to>
                    <xdr:col>6</xdr:col>
                    <xdr:colOff>1428750</xdr:colOff>
                    <xdr:row>44</xdr:row>
                    <xdr:rowOff>0</xdr:rowOff>
                  </to>
                </anchor>
              </controlPr>
            </control>
          </mc:Choice>
        </mc:AlternateContent>
        <mc:AlternateContent xmlns:mc="http://schemas.openxmlformats.org/markup-compatibility/2006">
          <mc:Choice Requires="x14">
            <control shapeId="55419" r:id="rId43" name="Check Box 123">
              <controlPr locked="0" defaultSize="0" autoFill="0" autoLine="0" autoPict="0">
                <anchor moveWithCells="1">
                  <from>
                    <xdr:col>10</xdr:col>
                    <xdr:colOff>285750</xdr:colOff>
                    <xdr:row>42</xdr:row>
                    <xdr:rowOff>190500</xdr:rowOff>
                  </from>
                  <to>
                    <xdr:col>10</xdr:col>
                    <xdr:colOff>1162050</xdr:colOff>
                    <xdr:row>43</xdr:row>
                    <xdr:rowOff>133350</xdr:rowOff>
                  </to>
                </anchor>
              </controlPr>
            </control>
          </mc:Choice>
        </mc:AlternateContent>
        <mc:AlternateContent xmlns:mc="http://schemas.openxmlformats.org/markup-compatibility/2006">
          <mc:Choice Requires="x14">
            <control shapeId="55420" r:id="rId44" name="Check Box 124">
              <controlPr locked="0" defaultSize="0" autoFill="0" autoLine="0" autoPict="0">
                <anchor moveWithCells="1">
                  <from>
                    <xdr:col>10</xdr:col>
                    <xdr:colOff>1581150</xdr:colOff>
                    <xdr:row>42</xdr:row>
                    <xdr:rowOff>219075</xdr:rowOff>
                  </from>
                  <to>
                    <xdr:col>10</xdr:col>
                    <xdr:colOff>2628900</xdr:colOff>
                    <xdr:row>43</xdr:row>
                    <xdr:rowOff>95250</xdr:rowOff>
                  </to>
                </anchor>
              </controlPr>
            </control>
          </mc:Choice>
        </mc:AlternateContent>
        <mc:AlternateContent xmlns:mc="http://schemas.openxmlformats.org/markup-compatibility/2006">
          <mc:Choice Requires="x14">
            <control shapeId="55421" r:id="rId45" name="Check Box 125">
              <controlPr locked="0" defaultSize="0" autoFill="0" autoLine="0" autoPict="0">
                <anchor moveWithCells="1">
                  <from>
                    <xdr:col>10</xdr:col>
                    <xdr:colOff>552450</xdr:colOff>
                    <xdr:row>43</xdr:row>
                    <xdr:rowOff>438150</xdr:rowOff>
                  </from>
                  <to>
                    <xdr:col>10</xdr:col>
                    <xdr:colOff>2057400</xdr:colOff>
                    <xdr:row>43</xdr:row>
                    <xdr:rowOff>552450</xdr:rowOff>
                  </to>
                </anchor>
              </controlPr>
            </control>
          </mc:Choice>
        </mc:AlternateContent>
        <mc:AlternateContent xmlns:mc="http://schemas.openxmlformats.org/markup-compatibility/2006">
          <mc:Choice Requires="x14">
            <control shapeId="55422" r:id="rId46" name="Check Box 126">
              <controlPr locked="0" defaultSize="0" autoFill="0" autoLine="0" autoPict="0">
                <anchor moveWithCells="1">
                  <from>
                    <xdr:col>4</xdr:col>
                    <xdr:colOff>523875</xdr:colOff>
                    <xdr:row>50</xdr:row>
                    <xdr:rowOff>552450</xdr:rowOff>
                  </from>
                  <to>
                    <xdr:col>5</xdr:col>
                    <xdr:colOff>38100</xdr:colOff>
                    <xdr:row>50</xdr:row>
                    <xdr:rowOff>790575</xdr:rowOff>
                  </to>
                </anchor>
              </controlPr>
            </control>
          </mc:Choice>
        </mc:AlternateContent>
        <mc:AlternateContent xmlns:mc="http://schemas.openxmlformats.org/markup-compatibility/2006">
          <mc:Choice Requires="x14">
            <control shapeId="55423" r:id="rId47" name="Check Box 127">
              <controlPr locked="0" defaultSize="0" autoFill="0" autoLine="0" autoPict="0">
                <anchor moveWithCells="1">
                  <from>
                    <xdr:col>8</xdr:col>
                    <xdr:colOff>676275</xdr:colOff>
                    <xdr:row>49</xdr:row>
                    <xdr:rowOff>133350</xdr:rowOff>
                  </from>
                  <to>
                    <xdr:col>8</xdr:col>
                    <xdr:colOff>1504950</xdr:colOff>
                    <xdr:row>49</xdr:row>
                    <xdr:rowOff>285750</xdr:rowOff>
                  </to>
                </anchor>
              </controlPr>
            </control>
          </mc:Choice>
        </mc:AlternateContent>
        <mc:AlternateContent xmlns:mc="http://schemas.openxmlformats.org/markup-compatibility/2006">
          <mc:Choice Requires="x14">
            <control shapeId="55424" r:id="rId48" name="Check Box 128">
              <controlPr locked="0" defaultSize="0" autoFill="0" autoLine="0" autoPict="0">
                <anchor moveWithCells="1">
                  <from>
                    <xdr:col>5</xdr:col>
                    <xdr:colOff>438150</xdr:colOff>
                    <xdr:row>50</xdr:row>
                    <xdr:rowOff>600075</xdr:rowOff>
                  </from>
                  <to>
                    <xdr:col>5</xdr:col>
                    <xdr:colOff>1466850</xdr:colOff>
                    <xdr:row>50</xdr:row>
                    <xdr:rowOff>752475</xdr:rowOff>
                  </to>
                </anchor>
              </controlPr>
            </control>
          </mc:Choice>
        </mc:AlternateContent>
        <mc:AlternateContent xmlns:mc="http://schemas.openxmlformats.org/markup-compatibility/2006">
          <mc:Choice Requires="x14">
            <control shapeId="55425" r:id="rId49" name="Check Box 129">
              <controlPr locked="0" defaultSize="0" autoFill="0" autoLine="0" autoPict="0">
                <anchor moveWithCells="1">
                  <from>
                    <xdr:col>6</xdr:col>
                    <xdr:colOff>180975</xdr:colOff>
                    <xdr:row>50</xdr:row>
                    <xdr:rowOff>571500</xdr:rowOff>
                  </from>
                  <to>
                    <xdr:col>6</xdr:col>
                    <xdr:colOff>1438275</xdr:colOff>
                    <xdr:row>50</xdr:row>
                    <xdr:rowOff>762000</xdr:rowOff>
                  </to>
                </anchor>
              </controlPr>
            </control>
          </mc:Choice>
        </mc:AlternateContent>
        <mc:AlternateContent xmlns:mc="http://schemas.openxmlformats.org/markup-compatibility/2006">
          <mc:Choice Requires="x14">
            <control shapeId="55426" r:id="rId50" name="Check Box 130">
              <controlPr locked="0" defaultSize="0" autoFill="0" autoLine="0" autoPict="0">
                <anchor moveWithCells="1">
                  <from>
                    <xdr:col>10</xdr:col>
                    <xdr:colOff>228600</xdr:colOff>
                    <xdr:row>49</xdr:row>
                    <xdr:rowOff>247650</xdr:rowOff>
                  </from>
                  <to>
                    <xdr:col>10</xdr:col>
                    <xdr:colOff>1104900</xdr:colOff>
                    <xdr:row>50</xdr:row>
                    <xdr:rowOff>171450</xdr:rowOff>
                  </to>
                </anchor>
              </controlPr>
            </control>
          </mc:Choice>
        </mc:AlternateContent>
        <mc:AlternateContent xmlns:mc="http://schemas.openxmlformats.org/markup-compatibility/2006">
          <mc:Choice Requires="x14">
            <control shapeId="55427" r:id="rId51" name="Check Box 131">
              <controlPr locked="0" defaultSize="0" autoFill="0" autoLine="0" autoPict="0">
                <anchor moveWithCells="1">
                  <from>
                    <xdr:col>10</xdr:col>
                    <xdr:colOff>1514475</xdr:colOff>
                    <xdr:row>49</xdr:row>
                    <xdr:rowOff>285750</xdr:rowOff>
                  </from>
                  <to>
                    <xdr:col>10</xdr:col>
                    <xdr:colOff>2552700</xdr:colOff>
                    <xdr:row>50</xdr:row>
                    <xdr:rowOff>133350</xdr:rowOff>
                  </to>
                </anchor>
              </controlPr>
            </control>
          </mc:Choice>
        </mc:AlternateContent>
        <mc:AlternateContent xmlns:mc="http://schemas.openxmlformats.org/markup-compatibility/2006">
          <mc:Choice Requires="x14">
            <control shapeId="55428" r:id="rId52" name="Check Box 132">
              <controlPr locked="0" defaultSize="0" autoFill="0" autoLine="0" autoPict="0">
                <anchor moveWithCells="1">
                  <from>
                    <xdr:col>10</xdr:col>
                    <xdr:colOff>571500</xdr:colOff>
                    <xdr:row>50</xdr:row>
                    <xdr:rowOff>533400</xdr:rowOff>
                  </from>
                  <to>
                    <xdr:col>10</xdr:col>
                    <xdr:colOff>2076450</xdr:colOff>
                    <xdr:row>50</xdr:row>
                    <xdr:rowOff>647700</xdr:rowOff>
                  </to>
                </anchor>
              </controlPr>
            </control>
          </mc:Choice>
        </mc:AlternateContent>
        <mc:AlternateContent xmlns:mc="http://schemas.openxmlformats.org/markup-compatibility/2006">
          <mc:Choice Requires="x14">
            <control shapeId="55429" r:id="rId53" name="Check Box 133">
              <controlPr locked="0" defaultSize="0" autoFill="0" autoLine="0" autoPict="0">
                <anchor moveWithCells="1">
                  <from>
                    <xdr:col>4</xdr:col>
                    <xdr:colOff>476250</xdr:colOff>
                    <xdr:row>57</xdr:row>
                    <xdr:rowOff>485775</xdr:rowOff>
                  </from>
                  <to>
                    <xdr:col>4</xdr:col>
                    <xdr:colOff>1619250</xdr:colOff>
                    <xdr:row>58</xdr:row>
                    <xdr:rowOff>28575</xdr:rowOff>
                  </to>
                </anchor>
              </controlPr>
            </control>
          </mc:Choice>
        </mc:AlternateContent>
        <mc:AlternateContent xmlns:mc="http://schemas.openxmlformats.org/markup-compatibility/2006">
          <mc:Choice Requires="x14">
            <control shapeId="55430" r:id="rId54" name="Check Box 134">
              <controlPr locked="0" defaultSize="0" autoFill="0" autoLine="0" autoPict="0">
                <anchor moveWithCells="1">
                  <from>
                    <xdr:col>8</xdr:col>
                    <xdr:colOff>704850</xdr:colOff>
                    <xdr:row>56</xdr:row>
                    <xdr:rowOff>66675</xdr:rowOff>
                  </from>
                  <to>
                    <xdr:col>8</xdr:col>
                    <xdr:colOff>1524000</xdr:colOff>
                    <xdr:row>56</xdr:row>
                    <xdr:rowOff>209550</xdr:rowOff>
                  </to>
                </anchor>
              </controlPr>
            </control>
          </mc:Choice>
        </mc:AlternateContent>
        <mc:AlternateContent xmlns:mc="http://schemas.openxmlformats.org/markup-compatibility/2006">
          <mc:Choice Requires="x14">
            <control shapeId="55431" r:id="rId55" name="Check Box 135">
              <controlPr locked="0" defaultSize="0" autoFill="0" autoLine="0" autoPict="0">
                <anchor moveWithCells="1">
                  <from>
                    <xdr:col>5</xdr:col>
                    <xdr:colOff>457200</xdr:colOff>
                    <xdr:row>57</xdr:row>
                    <xdr:rowOff>552450</xdr:rowOff>
                  </from>
                  <to>
                    <xdr:col>5</xdr:col>
                    <xdr:colOff>1485900</xdr:colOff>
                    <xdr:row>58</xdr:row>
                    <xdr:rowOff>19050</xdr:rowOff>
                  </to>
                </anchor>
              </controlPr>
            </control>
          </mc:Choice>
        </mc:AlternateContent>
        <mc:AlternateContent xmlns:mc="http://schemas.openxmlformats.org/markup-compatibility/2006">
          <mc:Choice Requires="x14">
            <control shapeId="55432" r:id="rId56" name="Check Box 136">
              <controlPr locked="0" defaultSize="0" autoFill="0" autoLine="0" autoPict="0">
                <anchor moveWithCells="1">
                  <from>
                    <xdr:col>6</xdr:col>
                    <xdr:colOff>190500</xdr:colOff>
                    <xdr:row>57</xdr:row>
                    <xdr:rowOff>533400</xdr:rowOff>
                  </from>
                  <to>
                    <xdr:col>6</xdr:col>
                    <xdr:colOff>1447800</xdr:colOff>
                    <xdr:row>58</xdr:row>
                    <xdr:rowOff>38100</xdr:rowOff>
                  </to>
                </anchor>
              </controlPr>
            </control>
          </mc:Choice>
        </mc:AlternateContent>
        <mc:AlternateContent xmlns:mc="http://schemas.openxmlformats.org/markup-compatibility/2006">
          <mc:Choice Requires="x14">
            <control shapeId="55433" r:id="rId57" name="Check Box 137">
              <controlPr locked="0" defaultSize="0" autoFill="0" autoLine="0" autoPict="0">
                <anchor moveWithCells="1">
                  <from>
                    <xdr:col>10</xdr:col>
                    <xdr:colOff>266700</xdr:colOff>
                    <xdr:row>56</xdr:row>
                    <xdr:rowOff>266700</xdr:rowOff>
                  </from>
                  <to>
                    <xdr:col>10</xdr:col>
                    <xdr:colOff>1143000</xdr:colOff>
                    <xdr:row>57</xdr:row>
                    <xdr:rowOff>209550</xdr:rowOff>
                  </to>
                </anchor>
              </controlPr>
            </control>
          </mc:Choice>
        </mc:AlternateContent>
        <mc:AlternateContent xmlns:mc="http://schemas.openxmlformats.org/markup-compatibility/2006">
          <mc:Choice Requires="x14">
            <control shapeId="55434" r:id="rId58" name="Check Box 138">
              <controlPr locked="0" defaultSize="0" autoFill="0" autoLine="0" autoPict="0">
                <anchor moveWithCells="1">
                  <from>
                    <xdr:col>10</xdr:col>
                    <xdr:colOff>1514475</xdr:colOff>
                    <xdr:row>57</xdr:row>
                    <xdr:rowOff>0</xdr:rowOff>
                  </from>
                  <to>
                    <xdr:col>10</xdr:col>
                    <xdr:colOff>2552700</xdr:colOff>
                    <xdr:row>57</xdr:row>
                    <xdr:rowOff>171450</xdr:rowOff>
                  </to>
                </anchor>
              </controlPr>
            </control>
          </mc:Choice>
        </mc:AlternateContent>
        <mc:AlternateContent xmlns:mc="http://schemas.openxmlformats.org/markup-compatibility/2006">
          <mc:Choice Requires="x14">
            <control shapeId="55435" r:id="rId59" name="Check Box 139">
              <controlPr locked="0" defaultSize="0" autoFill="0" autoLine="0" autoPict="0">
                <anchor moveWithCells="1">
                  <from>
                    <xdr:col>10</xdr:col>
                    <xdr:colOff>676275</xdr:colOff>
                    <xdr:row>57</xdr:row>
                    <xdr:rowOff>409575</xdr:rowOff>
                  </from>
                  <to>
                    <xdr:col>10</xdr:col>
                    <xdr:colOff>2171700</xdr:colOff>
                    <xdr:row>57</xdr:row>
                    <xdr:rowOff>533400</xdr:rowOff>
                  </to>
                </anchor>
              </controlPr>
            </control>
          </mc:Choice>
        </mc:AlternateContent>
        <mc:AlternateContent xmlns:mc="http://schemas.openxmlformats.org/markup-compatibility/2006">
          <mc:Choice Requires="x14">
            <control shapeId="55436" r:id="rId60" name="Check Box 140">
              <controlPr locked="0" defaultSize="0" autoFill="0" autoLine="0" autoPict="0">
                <anchor moveWithCells="1">
                  <from>
                    <xdr:col>4</xdr:col>
                    <xdr:colOff>476250</xdr:colOff>
                    <xdr:row>64</xdr:row>
                    <xdr:rowOff>476250</xdr:rowOff>
                  </from>
                  <to>
                    <xdr:col>4</xdr:col>
                    <xdr:colOff>1619250</xdr:colOff>
                    <xdr:row>65</xdr:row>
                    <xdr:rowOff>0</xdr:rowOff>
                  </to>
                </anchor>
              </controlPr>
            </control>
          </mc:Choice>
        </mc:AlternateContent>
        <mc:AlternateContent xmlns:mc="http://schemas.openxmlformats.org/markup-compatibility/2006">
          <mc:Choice Requires="x14">
            <control shapeId="55437" r:id="rId61" name="Check Box 141">
              <controlPr locked="0" defaultSize="0" autoFill="0" autoLine="0" autoPict="0">
                <anchor moveWithCells="1">
                  <from>
                    <xdr:col>8</xdr:col>
                    <xdr:colOff>590550</xdr:colOff>
                    <xdr:row>63</xdr:row>
                    <xdr:rowOff>104775</xdr:rowOff>
                  </from>
                  <to>
                    <xdr:col>8</xdr:col>
                    <xdr:colOff>1409700</xdr:colOff>
                    <xdr:row>63</xdr:row>
                    <xdr:rowOff>247650</xdr:rowOff>
                  </to>
                </anchor>
              </controlPr>
            </control>
          </mc:Choice>
        </mc:AlternateContent>
        <mc:AlternateContent xmlns:mc="http://schemas.openxmlformats.org/markup-compatibility/2006">
          <mc:Choice Requires="x14">
            <control shapeId="55438" r:id="rId62" name="Check Box 142">
              <controlPr locked="0" defaultSize="0" autoFill="0" autoLine="0" autoPict="0">
                <anchor moveWithCells="1">
                  <from>
                    <xdr:col>5</xdr:col>
                    <xdr:colOff>485775</xdr:colOff>
                    <xdr:row>64</xdr:row>
                    <xdr:rowOff>552450</xdr:rowOff>
                  </from>
                  <to>
                    <xdr:col>5</xdr:col>
                    <xdr:colOff>1504950</xdr:colOff>
                    <xdr:row>64</xdr:row>
                    <xdr:rowOff>704850</xdr:rowOff>
                  </to>
                </anchor>
              </controlPr>
            </control>
          </mc:Choice>
        </mc:AlternateContent>
        <mc:AlternateContent xmlns:mc="http://schemas.openxmlformats.org/markup-compatibility/2006">
          <mc:Choice Requires="x14">
            <control shapeId="55439" r:id="rId63" name="Check Box 143">
              <controlPr locked="0" defaultSize="0" autoFill="0" autoLine="0" autoPict="0">
                <anchor moveWithCells="1">
                  <from>
                    <xdr:col>6</xdr:col>
                    <xdr:colOff>190500</xdr:colOff>
                    <xdr:row>64</xdr:row>
                    <xdr:rowOff>514350</xdr:rowOff>
                  </from>
                  <to>
                    <xdr:col>6</xdr:col>
                    <xdr:colOff>1447800</xdr:colOff>
                    <xdr:row>64</xdr:row>
                    <xdr:rowOff>685800</xdr:rowOff>
                  </to>
                </anchor>
              </controlPr>
            </control>
          </mc:Choice>
        </mc:AlternateContent>
        <mc:AlternateContent xmlns:mc="http://schemas.openxmlformats.org/markup-compatibility/2006">
          <mc:Choice Requires="x14">
            <control shapeId="55440" r:id="rId64" name="Check Box 144">
              <controlPr locked="0" defaultSize="0" autoFill="0" autoLine="0" autoPict="0">
                <anchor moveWithCells="1">
                  <from>
                    <xdr:col>10</xdr:col>
                    <xdr:colOff>266700</xdr:colOff>
                    <xdr:row>63</xdr:row>
                    <xdr:rowOff>190500</xdr:rowOff>
                  </from>
                  <to>
                    <xdr:col>10</xdr:col>
                    <xdr:colOff>1143000</xdr:colOff>
                    <xdr:row>64</xdr:row>
                    <xdr:rowOff>114300</xdr:rowOff>
                  </to>
                </anchor>
              </controlPr>
            </control>
          </mc:Choice>
        </mc:AlternateContent>
        <mc:AlternateContent xmlns:mc="http://schemas.openxmlformats.org/markup-compatibility/2006">
          <mc:Choice Requires="x14">
            <control shapeId="55441" r:id="rId65" name="Check Box 145">
              <controlPr locked="0" defaultSize="0" autoFill="0" autoLine="0" autoPict="0">
                <anchor moveWithCells="1">
                  <from>
                    <xdr:col>10</xdr:col>
                    <xdr:colOff>1581150</xdr:colOff>
                    <xdr:row>63</xdr:row>
                    <xdr:rowOff>228600</xdr:rowOff>
                  </from>
                  <to>
                    <xdr:col>10</xdr:col>
                    <xdr:colOff>2628900</xdr:colOff>
                    <xdr:row>64</xdr:row>
                    <xdr:rowOff>95250</xdr:rowOff>
                  </to>
                </anchor>
              </controlPr>
            </control>
          </mc:Choice>
        </mc:AlternateContent>
        <mc:AlternateContent xmlns:mc="http://schemas.openxmlformats.org/markup-compatibility/2006">
          <mc:Choice Requires="x14">
            <control shapeId="55442" r:id="rId66" name="Check Box 146">
              <controlPr locked="0" defaultSize="0" autoFill="0" autoLine="0" autoPict="0">
                <anchor moveWithCells="1">
                  <from>
                    <xdr:col>10</xdr:col>
                    <xdr:colOff>600075</xdr:colOff>
                    <xdr:row>64</xdr:row>
                    <xdr:rowOff>476250</xdr:rowOff>
                  </from>
                  <to>
                    <xdr:col>10</xdr:col>
                    <xdr:colOff>2095500</xdr:colOff>
                    <xdr:row>64</xdr:row>
                    <xdr:rowOff>590550</xdr:rowOff>
                  </to>
                </anchor>
              </controlPr>
            </control>
          </mc:Choice>
        </mc:AlternateContent>
        <mc:AlternateContent xmlns:mc="http://schemas.openxmlformats.org/markup-compatibility/2006">
          <mc:Choice Requires="x14">
            <control shapeId="55443" r:id="rId67" name="Check Box 147">
              <controlPr locked="0" defaultSize="0" autoFill="0" autoLine="0" autoPict="0">
                <anchor moveWithCells="1">
                  <from>
                    <xdr:col>4</xdr:col>
                    <xdr:colOff>457200</xdr:colOff>
                    <xdr:row>71</xdr:row>
                    <xdr:rowOff>476250</xdr:rowOff>
                  </from>
                  <to>
                    <xdr:col>4</xdr:col>
                    <xdr:colOff>1600200</xdr:colOff>
                    <xdr:row>71</xdr:row>
                    <xdr:rowOff>704850</xdr:rowOff>
                  </to>
                </anchor>
              </controlPr>
            </control>
          </mc:Choice>
        </mc:AlternateContent>
        <mc:AlternateContent xmlns:mc="http://schemas.openxmlformats.org/markup-compatibility/2006">
          <mc:Choice Requires="x14">
            <control shapeId="55444" r:id="rId68" name="Check Box 148">
              <controlPr locked="0" defaultSize="0" autoFill="0" autoLine="0" autoPict="0">
                <anchor moveWithCells="1">
                  <from>
                    <xdr:col>8</xdr:col>
                    <xdr:colOff>714375</xdr:colOff>
                    <xdr:row>70</xdr:row>
                    <xdr:rowOff>95250</xdr:rowOff>
                  </from>
                  <to>
                    <xdr:col>8</xdr:col>
                    <xdr:colOff>1543050</xdr:colOff>
                    <xdr:row>70</xdr:row>
                    <xdr:rowOff>247650</xdr:rowOff>
                  </to>
                </anchor>
              </controlPr>
            </control>
          </mc:Choice>
        </mc:AlternateContent>
        <mc:AlternateContent xmlns:mc="http://schemas.openxmlformats.org/markup-compatibility/2006">
          <mc:Choice Requires="x14">
            <control shapeId="55445" r:id="rId69" name="Check Box 149">
              <controlPr locked="0" defaultSize="0" autoFill="0" autoLine="0" autoPict="0">
                <anchor moveWithCells="1">
                  <from>
                    <xdr:col>5</xdr:col>
                    <xdr:colOff>447675</xdr:colOff>
                    <xdr:row>71</xdr:row>
                    <xdr:rowOff>514350</xdr:rowOff>
                  </from>
                  <to>
                    <xdr:col>5</xdr:col>
                    <xdr:colOff>1476375</xdr:colOff>
                    <xdr:row>71</xdr:row>
                    <xdr:rowOff>685800</xdr:rowOff>
                  </to>
                </anchor>
              </controlPr>
            </control>
          </mc:Choice>
        </mc:AlternateContent>
        <mc:AlternateContent xmlns:mc="http://schemas.openxmlformats.org/markup-compatibility/2006">
          <mc:Choice Requires="x14">
            <control shapeId="55446" r:id="rId70" name="Check Box 150">
              <controlPr locked="0" defaultSize="0" autoFill="0" autoLine="0" autoPict="0">
                <anchor moveWithCells="1">
                  <from>
                    <xdr:col>6</xdr:col>
                    <xdr:colOff>228600</xdr:colOff>
                    <xdr:row>71</xdr:row>
                    <xdr:rowOff>514350</xdr:rowOff>
                  </from>
                  <to>
                    <xdr:col>6</xdr:col>
                    <xdr:colOff>1485900</xdr:colOff>
                    <xdr:row>71</xdr:row>
                    <xdr:rowOff>704850</xdr:rowOff>
                  </to>
                </anchor>
              </controlPr>
            </control>
          </mc:Choice>
        </mc:AlternateContent>
        <mc:AlternateContent xmlns:mc="http://schemas.openxmlformats.org/markup-compatibility/2006">
          <mc:Choice Requires="x14">
            <control shapeId="55447" r:id="rId71" name="Check Box 151">
              <controlPr locked="0" defaultSize="0" autoFill="0" autoLine="0" autoPict="0">
                <anchor moveWithCells="1">
                  <from>
                    <xdr:col>10</xdr:col>
                    <xdr:colOff>323850</xdr:colOff>
                    <xdr:row>70</xdr:row>
                    <xdr:rowOff>190500</xdr:rowOff>
                  </from>
                  <to>
                    <xdr:col>10</xdr:col>
                    <xdr:colOff>1200150</xdr:colOff>
                    <xdr:row>71</xdr:row>
                    <xdr:rowOff>114300</xdr:rowOff>
                  </to>
                </anchor>
              </controlPr>
            </control>
          </mc:Choice>
        </mc:AlternateContent>
        <mc:AlternateContent xmlns:mc="http://schemas.openxmlformats.org/markup-compatibility/2006">
          <mc:Choice Requires="x14">
            <control shapeId="55448" r:id="rId72" name="Check Box 152">
              <controlPr locked="0" defaultSize="0" autoFill="0" autoLine="0" autoPict="0">
                <anchor moveWithCells="1">
                  <from>
                    <xdr:col>10</xdr:col>
                    <xdr:colOff>1552575</xdr:colOff>
                    <xdr:row>70</xdr:row>
                    <xdr:rowOff>209550</xdr:rowOff>
                  </from>
                  <to>
                    <xdr:col>10</xdr:col>
                    <xdr:colOff>2581275</xdr:colOff>
                    <xdr:row>71</xdr:row>
                    <xdr:rowOff>76200</xdr:rowOff>
                  </to>
                </anchor>
              </controlPr>
            </control>
          </mc:Choice>
        </mc:AlternateContent>
        <mc:AlternateContent xmlns:mc="http://schemas.openxmlformats.org/markup-compatibility/2006">
          <mc:Choice Requires="x14">
            <control shapeId="55449" r:id="rId73" name="Check Box 153">
              <controlPr locked="0" defaultSize="0" autoFill="0" autoLine="0" autoPict="0">
                <anchor moveWithCells="1">
                  <from>
                    <xdr:col>10</xdr:col>
                    <xdr:colOff>561975</xdr:colOff>
                    <xdr:row>71</xdr:row>
                    <xdr:rowOff>438150</xdr:rowOff>
                  </from>
                  <to>
                    <xdr:col>10</xdr:col>
                    <xdr:colOff>2057400</xdr:colOff>
                    <xdr:row>71</xdr:row>
                    <xdr:rowOff>552450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'Drop Downs'!$J$2:$J$6</xm:f>
          </x14:formula1>
          <xm:sqref>D71:D72 D15:D16 D29:D30 D36:D37 D43:D44 D50:D51 D57:D58 D64:D65 D22:D23 D8:D11</xm:sqref>
        </x14:dataValidation>
        <x14:dataValidation type="list" allowBlank="1" showInputMessage="1" showErrorMessage="1" xr:uid="{00000000-0002-0000-0200-000001000000}">
          <x14:formula1>
            <xm:f>'Drop Downs'!$L$2:$L$102</xm:f>
          </x14:formula1>
          <xm:sqref>D13:H13 K13 K27 K34 K41 K48 K55 K62 K69 K76 D76:H76 D69:H69 D62:H62 D55:H55 D48:H48 D41:H41 D34:H34 D27:H27 D20:H20 K20</xm:sqref>
        </x14:dataValidation>
        <x14:dataValidation type="list" allowBlank="1" showInputMessage="1" showErrorMessage="1" xr:uid="{00000000-0002-0000-0200-000002000000}">
          <x14:formula1>
            <xm:f>'Drop Downs'!$AB$2:$AB$21</xm:f>
          </x14:formula1>
          <xm:sqref>J10 J73 J66 J59 J52 J45 J38 J31 J24 J17</xm:sqref>
        </x14:dataValidation>
        <x14:dataValidation type="list" allowBlank="1" showInputMessage="1" showErrorMessage="1" xr:uid="{00000000-0002-0000-0200-000003000000}">
          <x14:formula1>
            <xm:f>'Drop Downs'!$AA$2:$AA$22</xm:f>
          </x14:formula1>
          <xm:sqref>H10 H73 H66 H59 H52 H45 H38 H31 H24 H17</xm:sqref>
        </x14:dataValidation>
        <x14:dataValidation type="list" allowBlank="1" showInputMessage="1" showErrorMessage="1" xr:uid="{00000000-0002-0000-0200-000004000000}">
          <x14:formula1>
            <xm:f>'Drop Downs'!$AD$1:$AD$7</xm:f>
          </x14:formula1>
          <xm:sqref>I10 I17 I24 I31 I38 I45 I52 I59 I66 I73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B3:GG60"/>
  <sheetViews>
    <sheetView workbookViewId="0">
      <selection sqref="A1:XFD1048576"/>
    </sheetView>
  </sheetViews>
  <sheetFormatPr defaultRowHeight="15" x14ac:dyDescent="0.25"/>
  <cols>
    <col min="2" max="2" width="9.7109375" bestFit="1" customWidth="1"/>
    <col min="3" max="3" width="6.28515625" bestFit="1" customWidth="1"/>
    <col min="4" max="4" width="25.7109375" bestFit="1" customWidth="1"/>
    <col min="5" max="5" width="6.28515625" bestFit="1" customWidth="1"/>
    <col min="6" max="6" width="6.7109375" bestFit="1" customWidth="1"/>
    <col min="7" max="7" width="15" bestFit="1" customWidth="1"/>
    <col min="8" max="8" width="13.7109375" bestFit="1" customWidth="1"/>
    <col min="9" max="9" width="9.28515625" bestFit="1" customWidth="1"/>
    <col min="10" max="10" width="16.7109375" bestFit="1" customWidth="1"/>
    <col min="11" max="11" width="7.7109375" bestFit="1" customWidth="1"/>
    <col min="12" max="12" width="12.28515625" bestFit="1" customWidth="1"/>
    <col min="13" max="14" width="7.7109375" bestFit="1" customWidth="1"/>
    <col min="15" max="15" width="16.5703125" bestFit="1" customWidth="1"/>
    <col min="16" max="16" width="17.7109375" bestFit="1" customWidth="1"/>
    <col min="17" max="17" width="29.42578125" bestFit="1" customWidth="1"/>
    <col min="18" max="18" width="34.28515625" bestFit="1" customWidth="1"/>
    <col min="20" max="20" width="12.7109375" bestFit="1" customWidth="1"/>
    <col min="21" max="21" width="8.28515625" bestFit="1" customWidth="1"/>
    <col min="22" max="22" width="15.7109375" bestFit="1" customWidth="1"/>
    <col min="23" max="23" width="6.7109375" bestFit="1" customWidth="1"/>
    <col min="24" max="24" width="11.28515625" bestFit="1" customWidth="1"/>
    <col min="25" max="26" width="6.7109375" bestFit="1" customWidth="1"/>
    <col min="27" max="27" width="10.42578125" bestFit="1" customWidth="1"/>
    <col min="28" max="28" width="16.28515625" bestFit="1" customWidth="1"/>
    <col min="29" max="29" width="15.7109375" bestFit="1" customWidth="1"/>
    <col min="30" max="30" width="15.7109375" customWidth="1"/>
    <col min="31" max="31" width="11" bestFit="1" customWidth="1"/>
    <col min="32" max="32" width="16.28515625" bestFit="1" customWidth="1"/>
    <col min="33" max="33" width="15.5703125" bestFit="1" customWidth="1"/>
    <col min="34" max="34" width="16.7109375" bestFit="1" customWidth="1"/>
    <col min="35" max="35" width="28.42578125" bestFit="1" customWidth="1"/>
    <col min="36" max="36" width="33" bestFit="1" customWidth="1"/>
    <col min="37" max="37" width="12.7109375" bestFit="1" customWidth="1"/>
    <col min="38" max="38" width="8.28515625" bestFit="1" customWidth="1"/>
    <col min="39" max="39" width="15.7109375" bestFit="1" customWidth="1"/>
    <col min="40" max="40" width="6.7109375" bestFit="1" customWidth="1"/>
    <col min="41" max="41" width="11.28515625" bestFit="1" customWidth="1"/>
    <col min="42" max="43" width="6.7109375" bestFit="1" customWidth="1"/>
    <col min="44" max="49" width="6.7109375" customWidth="1"/>
    <col min="50" max="50" width="15.5703125" bestFit="1" customWidth="1"/>
    <col min="51" max="51" width="16.7109375" bestFit="1" customWidth="1"/>
    <col min="52" max="52" width="28.42578125" bestFit="1" customWidth="1"/>
    <col min="53" max="53" width="33" bestFit="1" customWidth="1"/>
    <col min="54" max="54" width="12.7109375" bestFit="1" customWidth="1"/>
    <col min="55" max="55" width="8.28515625" bestFit="1" customWidth="1"/>
    <col min="56" max="56" width="15.7109375" bestFit="1" customWidth="1"/>
    <col min="57" max="57" width="6.7109375" bestFit="1" customWidth="1"/>
    <col min="58" max="58" width="11.28515625" bestFit="1" customWidth="1"/>
    <col min="59" max="60" width="6.7109375" bestFit="1" customWidth="1"/>
    <col min="61" max="66" width="6.7109375" customWidth="1"/>
    <col min="67" max="67" width="15.5703125" bestFit="1" customWidth="1"/>
    <col min="68" max="68" width="16.7109375" bestFit="1" customWidth="1"/>
    <col min="69" max="69" width="28.42578125" bestFit="1" customWidth="1"/>
    <col min="70" max="70" width="33" bestFit="1" customWidth="1"/>
    <col min="71" max="71" width="12.7109375" bestFit="1" customWidth="1"/>
    <col min="72" max="72" width="8.28515625" bestFit="1" customWidth="1"/>
    <col min="73" max="73" width="15.7109375" bestFit="1" customWidth="1"/>
    <col min="74" max="74" width="6.7109375" bestFit="1" customWidth="1"/>
    <col min="75" max="75" width="11.28515625" bestFit="1" customWidth="1"/>
    <col min="76" max="77" width="6.7109375" bestFit="1" customWidth="1"/>
    <col min="78" max="83" width="6.7109375" customWidth="1"/>
    <col min="84" max="84" width="15.5703125" bestFit="1" customWidth="1"/>
    <col min="85" max="85" width="16.7109375" bestFit="1" customWidth="1"/>
    <col min="86" max="86" width="28.42578125" bestFit="1" customWidth="1"/>
    <col min="87" max="87" width="33" bestFit="1" customWidth="1"/>
    <col min="88" max="88" width="12.7109375" bestFit="1" customWidth="1"/>
    <col min="89" max="89" width="8.28515625" bestFit="1" customWidth="1"/>
    <col min="90" max="90" width="15.7109375" bestFit="1" customWidth="1"/>
    <col min="91" max="91" width="6.7109375" bestFit="1" customWidth="1"/>
    <col min="92" max="92" width="11.28515625" bestFit="1" customWidth="1"/>
    <col min="93" max="94" width="6.7109375" bestFit="1" customWidth="1"/>
    <col min="95" max="100" width="6.7109375" customWidth="1"/>
    <col min="101" max="101" width="15.5703125" bestFit="1" customWidth="1"/>
    <col min="102" max="102" width="16.7109375" bestFit="1" customWidth="1"/>
    <col min="103" max="103" width="28.42578125" bestFit="1" customWidth="1"/>
    <col min="104" max="104" width="33" bestFit="1" customWidth="1"/>
    <col min="105" max="105" width="12.7109375" bestFit="1" customWidth="1"/>
    <col min="106" max="106" width="8.28515625" bestFit="1" customWidth="1"/>
    <col min="107" max="107" width="15.7109375" bestFit="1" customWidth="1"/>
    <col min="108" max="108" width="6.7109375" bestFit="1" customWidth="1"/>
    <col min="109" max="109" width="11.28515625" bestFit="1" customWidth="1"/>
    <col min="110" max="111" width="6.7109375" bestFit="1" customWidth="1"/>
    <col min="112" max="117" width="6.7109375" customWidth="1"/>
    <col min="118" max="118" width="15.5703125" bestFit="1" customWidth="1"/>
    <col min="119" max="119" width="16.7109375" bestFit="1" customWidth="1"/>
    <col min="120" max="120" width="28.42578125" bestFit="1" customWidth="1"/>
    <col min="121" max="121" width="33" bestFit="1" customWidth="1"/>
    <col min="122" max="122" width="12.7109375" bestFit="1" customWidth="1"/>
    <col min="123" max="123" width="8.28515625" bestFit="1" customWidth="1"/>
    <col min="124" max="124" width="15.7109375" bestFit="1" customWidth="1"/>
    <col min="125" max="125" width="6.7109375" bestFit="1" customWidth="1"/>
    <col min="126" max="126" width="11.28515625" bestFit="1" customWidth="1"/>
    <col min="127" max="128" width="6.7109375" bestFit="1" customWidth="1"/>
    <col min="129" max="134" width="6.7109375" customWidth="1"/>
    <col min="135" max="135" width="15.5703125" bestFit="1" customWidth="1"/>
    <col min="136" max="136" width="16.7109375" bestFit="1" customWidth="1"/>
    <col min="137" max="137" width="28.42578125" bestFit="1" customWidth="1"/>
    <col min="138" max="138" width="33" bestFit="1" customWidth="1"/>
    <col min="139" max="139" width="12.7109375" bestFit="1" customWidth="1"/>
    <col min="140" max="140" width="8.28515625" bestFit="1" customWidth="1"/>
    <col min="141" max="141" width="15.7109375" bestFit="1" customWidth="1"/>
    <col min="142" max="142" width="6.7109375" bestFit="1" customWidth="1"/>
    <col min="143" max="143" width="11.28515625" bestFit="1" customWidth="1"/>
    <col min="144" max="145" width="6.7109375" bestFit="1" customWidth="1"/>
    <col min="146" max="151" width="6.7109375" customWidth="1"/>
    <col min="152" max="152" width="15.5703125" bestFit="1" customWidth="1"/>
    <col min="153" max="153" width="16.7109375" bestFit="1" customWidth="1"/>
    <col min="154" max="154" width="28.42578125" bestFit="1" customWidth="1"/>
    <col min="155" max="155" width="33" bestFit="1" customWidth="1"/>
    <col min="156" max="156" width="12.7109375" bestFit="1" customWidth="1"/>
    <col min="157" max="157" width="8.28515625" bestFit="1" customWidth="1"/>
    <col min="158" max="158" width="15.7109375" bestFit="1" customWidth="1"/>
    <col min="159" max="159" width="6.7109375" bestFit="1" customWidth="1"/>
    <col min="160" max="160" width="11.28515625" bestFit="1" customWidth="1"/>
    <col min="161" max="162" width="6.7109375" bestFit="1" customWidth="1"/>
    <col min="163" max="168" width="6.7109375" customWidth="1"/>
    <col min="169" max="169" width="15.5703125" bestFit="1" customWidth="1"/>
    <col min="170" max="170" width="16.7109375" bestFit="1" customWidth="1"/>
    <col min="171" max="171" width="28.42578125" bestFit="1" customWidth="1"/>
    <col min="172" max="172" width="33" bestFit="1" customWidth="1"/>
    <col min="173" max="173" width="13.7109375" bestFit="1" customWidth="1"/>
    <col min="175" max="175" width="16.7109375" bestFit="1" customWidth="1"/>
    <col min="176" max="176" width="7.7109375" bestFit="1" customWidth="1"/>
    <col min="177" max="177" width="12.28515625" bestFit="1" customWidth="1"/>
    <col min="178" max="179" width="7.7109375" bestFit="1" customWidth="1"/>
    <col min="180" max="185" width="7.7109375" customWidth="1"/>
    <col min="186" max="186" width="16.5703125" bestFit="1" customWidth="1"/>
    <col min="187" max="187" width="17.7109375" bestFit="1" customWidth="1"/>
    <col min="188" max="188" width="29.42578125" bestFit="1" customWidth="1"/>
    <col min="189" max="189" width="34.28515625" bestFit="1" customWidth="1"/>
  </cols>
  <sheetData>
    <row r="3" spans="2:189" x14ac:dyDescent="0.25">
      <c r="B3" t="s">
        <v>38</v>
      </c>
      <c r="C3" s="71" t="b">
        <f>Weighting!Q7</f>
        <v>0</v>
      </c>
      <c r="D3" s="71" t="s">
        <v>39</v>
      </c>
      <c r="E3" s="71" t="b">
        <f>Weighting!S7</f>
        <v>0</v>
      </c>
      <c r="F3" s="71"/>
      <c r="G3" s="71"/>
      <c r="H3" s="129" t="s">
        <v>4399</v>
      </c>
      <c r="I3" s="129" t="s">
        <v>4400</v>
      </c>
      <c r="J3" s="23" t="s">
        <v>4401</v>
      </c>
      <c r="K3" s="129" t="s">
        <v>4396</v>
      </c>
      <c r="L3" s="129" t="s">
        <v>4397</v>
      </c>
      <c r="M3" s="129" t="s">
        <v>4402</v>
      </c>
      <c r="N3" s="129" t="s">
        <v>4398</v>
      </c>
      <c r="O3" s="129" t="s">
        <v>4403</v>
      </c>
      <c r="P3" s="129" t="s">
        <v>4404</v>
      </c>
      <c r="Q3" s="129" t="s">
        <v>4405</v>
      </c>
      <c r="R3" s="129" t="s">
        <v>4406</v>
      </c>
      <c r="T3" s="129" t="s">
        <v>4399</v>
      </c>
      <c r="U3" s="129" t="s">
        <v>4400</v>
      </c>
      <c r="V3" s="23" t="s">
        <v>4401</v>
      </c>
      <c r="W3" s="129" t="s">
        <v>4396</v>
      </c>
      <c r="X3" s="129" t="s">
        <v>4397</v>
      </c>
      <c r="Y3" s="129" t="s">
        <v>4402</v>
      </c>
      <c r="Z3" s="129" t="s">
        <v>4398</v>
      </c>
      <c r="AA3" s="129" t="s">
        <v>6494</v>
      </c>
      <c r="AB3" s="129" t="s">
        <v>6495</v>
      </c>
      <c r="AC3" s="129" t="s">
        <v>6496</v>
      </c>
      <c r="AD3" s="129" t="s">
        <v>6498</v>
      </c>
      <c r="AE3" s="129" t="s">
        <v>6497</v>
      </c>
      <c r="AF3" s="129" t="s">
        <v>6499</v>
      </c>
      <c r="AG3" s="129" t="s">
        <v>4403</v>
      </c>
      <c r="AH3" s="129" t="s">
        <v>4404</v>
      </c>
      <c r="AI3" s="129" t="s">
        <v>4405</v>
      </c>
      <c r="AJ3" s="129" t="s">
        <v>4406</v>
      </c>
      <c r="AK3" s="129" t="s">
        <v>4407</v>
      </c>
      <c r="AL3" s="129" t="s">
        <v>4408</v>
      </c>
      <c r="AM3" s="23" t="s">
        <v>4409</v>
      </c>
      <c r="AN3" s="129" t="s">
        <v>4410</v>
      </c>
      <c r="AO3" s="129" t="s">
        <v>4411</v>
      </c>
      <c r="AP3" s="129" t="s">
        <v>4412</v>
      </c>
      <c r="AQ3" s="129" t="s">
        <v>4413</v>
      </c>
      <c r="AR3" s="129" t="s">
        <v>6500</v>
      </c>
      <c r="AS3" s="129" t="s">
        <v>6501</v>
      </c>
      <c r="AT3" s="129" t="s">
        <v>6502</v>
      </c>
      <c r="AU3" s="129" t="s">
        <v>6503</v>
      </c>
      <c r="AV3" s="129" t="s">
        <v>6504</v>
      </c>
      <c r="AW3" s="129" t="s">
        <v>6505</v>
      </c>
      <c r="AX3" s="129" t="s">
        <v>4414</v>
      </c>
      <c r="AY3" s="129" t="s">
        <v>4415</v>
      </c>
      <c r="AZ3" s="129" t="s">
        <v>4416</v>
      </c>
      <c r="BA3" s="129" t="s">
        <v>4417</v>
      </c>
      <c r="BB3" s="129" t="s">
        <v>4418</v>
      </c>
      <c r="BC3" s="129" t="s">
        <v>4419</v>
      </c>
      <c r="BD3" s="23" t="s">
        <v>4420</v>
      </c>
      <c r="BE3" s="129" t="s">
        <v>4421</v>
      </c>
      <c r="BF3" s="129" t="s">
        <v>4422</v>
      </c>
      <c r="BG3" s="129" t="s">
        <v>4423</v>
      </c>
      <c r="BH3" s="129" t="s">
        <v>4424</v>
      </c>
      <c r="BI3" s="129" t="s">
        <v>6506</v>
      </c>
      <c r="BJ3" s="129" t="s">
        <v>6507</v>
      </c>
      <c r="BK3" s="129" t="s">
        <v>6508</v>
      </c>
      <c r="BL3" s="129" t="s">
        <v>6509</v>
      </c>
      <c r="BM3" s="129" t="s">
        <v>6510</v>
      </c>
      <c r="BN3" s="129" t="s">
        <v>6511</v>
      </c>
      <c r="BO3" s="129" t="s">
        <v>4425</v>
      </c>
      <c r="BP3" s="129" t="s">
        <v>4426</v>
      </c>
      <c r="BQ3" s="129" t="s">
        <v>4427</v>
      </c>
      <c r="BR3" s="129" t="s">
        <v>4428</v>
      </c>
      <c r="BS3" s="129" t="s">
        <v>4429</v>
      </c>
      <c r="BT3" s="129" t="s">
        <v>4430</v>
      </c>
      <c r="BU3" s="23" t="s">
        <v>4431</v>
      </c>
      <c r="BV3" s="129" t="s">
        <v>4432</v>
      </c>
      <c r="BW3" s="129" t="s">
        <v>4433</v>
      </c>
      <c r="BX3" s="129" t="s">
        <v>4434</v>
      </c>
      <c r="BY3" s="129" t="s">
        <v>4435</v>
      </c>
      <c r="BZ3" s="129" t="s">
        <v>6512</v>
      </c>
      <c r="CA3" s="129" t="s">
        <v>6513</v>
      </c>
      <c r="CB3" s="129" t="s">
        <v>6514</v>
      </c>
      <c r="CC3" s="129" t="s">
        <v>6515</v>
      </c>
      <c r="CD3" s="129" t="s">
        <v>6516</v>
      </c>
      <c r="CE3" s="129" t="s">
        <v>6517</v>
      </c>
      <c r="CF3" s="129" t="s">
        <v>4436</v>
      </c>
      <c r="CG3" s="129" t="s">
        <v>4437</v>
      </c>
      <c r="CH3" s="129" t="s">
        <v>4438</v>
      </c>
      <c r="CI3" s="129" t="s">
        <v>4439</v>
      </c>
      <c r="CJ3" s="129" t="s">
        <v>4440</v>
      </c>
      <c r="CK3" s="129" t="s">
        <v>4441</v>
      </c>
      <c r="CL3" s="23" t="s">
        <v>4442</v>
      </c>
      <c r="CM3" s="129" t="s">
        <v>4443</v>
      </c>
      <c r="CN3" s="129" t="s">
        <v>4444</v>
      </c>
      <c r="CO3" s="129" t="s">
        <v>4445</v>
      </c>
      <c r="CP3" s="129" t="s">
        <v>4446</v>
      </c>
      <c r="CQ3" s="129" t="s">
        <v>6518</v>
      </c>
      <c r="CR3" s="129" t="s">
        <v>6519</v>
      </c>
      <c r="CS3" s="129" t="s">
        <v>6520</v>
      </c>
      <c r="CT3" s="129" t="s">
        <v>6521</v>
      </c>
      <c r="CU3" s="129" t="s">
        <v>6522</v>
      </c>
      <c r="CV3" s="129" t="s">
        <v>6523</v>
      </c>
      <c r="CW3" s="129" t="s">
        <v>4447</v>
      </c>
      <c r="CX3" s="129" t="s">
        <v>4448</v>
      </c>
      <c r="CY3" s="129" t="s">
        <v>4449</v>
      </c>
      <c r="CZ3" s="129" t="s">
        <v>4450</v>
      </c>
      <c r="DA3" s="129" t="s">
        <v>4451</v>
      </c>
      <c r="DB3" s="129" t="s">
        <v>4452</v>
      </c>
      <c r="DC3" s="23" t="s">
        <v>4453</v>
      </c>
      <c r="DD3" s="129" t="s">
        <v>4454</v>
      </c>
      <c r="DE3" s="129" t="s">
        <v>4455</v>
      </c>
      <c r="DF3" s="129" t="s">
        <v>4456</v>
      </c>
      <c r="DG3" s="129" t="s">
        <v>4457</v>
      </c>
      <c r="DH3" s="129" t="s">
        <v>6524</v>
      </c>
      <c r="DI3" s="129" t="s">
        <v>6525</v>
      </c>
      <c r="DJ3" s="129" t="s">
        <v>6526</v>
      </c>
      <c r="DK3" s="129" t="s">
        <v>6527</v>
      </c>
      <c r="DL3" s="129" t="s">
        <v>6528</v>
      </c>
      <c r="DM3" s="129" t="s">
        <v>6529</v>
      </c>
      <c r="DN3" s="129" t="s">
        <v>4458</v>
      </c>
      <c r="DO3" s="129" t="s">
        <v>4459</v>
      </c>
      <c r="DP3" s="129" t="s">
        <v>4460</v>
      </c>
      <c r="DQ3" s="129" t="s">
        <v>4461</v>
      </c>
      <c r="DR3" s="129" t="s">
        <v>4462</v>
      </c>
      <c r="DS3" s="129" t="s">
        <v>4463</v>
      </c>
      <c r="DT3" s="23" t="s">
        <v>4464</v>
      </c>
      <c r="DU3" s="129" t="s">
        <v>4465</v>
      </c>
      <c r="DV3" s="129" t="s">
        <v>4466</v>
      </c>
      <c r="DW3" s="129" t="s">
        <v>4467</v>
      </c>
      <c r="DX3" s="129" t="s">
        <v>4468</v>
      </c>
      <c r="DY3" s="129" t="s">
        <v>6530</v>
      </c>
      <c r="DZ3" s="129" t="s">
        <v>6531</v>
      </c>
      <c r="EA3" s="129" t="s">
        <v>6532</v>
      </c>
      <c r="EB3" s="129" t="s">
        <v>6533</v>
      </c>
      <c r="EC3" s="129" t="s">
        <v>6534</v>
      </c>
      <c r="ED3" s="129" t="s">
        <v>6535</v>
      </c>
      <c r="EE3" s="129" t="s">
        <v>4469</v>
      </c>
      <c r="EF3" s="129" t="s">
        <v>4470</v>
      </c>
      <c r="EG3" s="129" t="s">
        <v>4471</v>
      </c>
      <c r="EH3" s="129" t="s">
        <v>4472</v>
      </c>
      <c r="EI3" s="129" t="s">
        <v>4473</v>
      </c>
      <c r="EJ3" s="129" t="s">
        <v>4474</v>
      </c>
      <c r="EK3" s="23" t="s">
        <v>4475</v>
      </c>
      <c r="EL3" s="129" t="s">
        <v>4476</v>
      </c>
      <c r="EM3" s="129" t="s">
        <v>4477</v>
      </c>
      <c r="EN3" s="129" t="s">
        <v>4478</v>
      </c>
      <c r="EO3" s="129" t="s">
        <v>4479</v>
      </c>
      <c r="EP3" s="129" t="s">
        <v>6536</v>
      </c>
      <c r="EQ3" s="129" t="s">
        <v>6537</v>
      </c>
      <c r="ER3" s="129" t="s">
        <v>6538</v>
      </c>
      <c r="ES3" s="129" t="s">
        <v>6539</v>
      </c>
      <c r="ET3" s="129" t="s">
        <v>6540</v>
      </c>
      <c r="EU3" s="129" t="s">
        <v>6541</v>
      </c>
      <c r="EV3" s="129" t="s">
        <v>4480</v>
      </c>
      <c r="EW3" s="129" t="s">
        <v>4481</v>
      </c>
      <c r="EX3" s="129" t="s">
        <v>4482</v>
      </c>
      <c r="EY3" s="129" t="s">
        <v>4483</v>
      </c>
      <c r="EZ3" s="129" t="s">
        <v>4484</v>
      </c>
      <c r="FA3" s="129" t="s">
        <v>4485</v>
      </c>
      <c r="FB3" s="23" t="s">
        <v>4486</v>
      </c>
      <c r="FC3" s="129" t="s">
        <v>4487</v>
      </c>
      <c r="FD3" s="129" t="s">
        <v>4488</v>
      </c>
      <c r="FE3" s="129" t="s">
        <v>4489</v>
      </c>
      <c r="FF3" s="129" t="s">
        <v>4490</v>
      </c>
      <c r="FG3" s="129" t="s">
        <v>6542</v>
      </c>
      <c r="FH3" s="129" t="s">
        <v>6543</v>
      </c>
      <c r="FI3" s="129" t="s">
        <v>6544</v>
      </c>
      <c r="FJ3" s="129" t="s">
        <v>6545</v>
      </c>
      <c r="FK3" s="129" t="s">
        <v>6546</v>
      </c>
      <c r="FL3" s="129" t="s">
        <v>6547</v>
      </c>
      <c r="FM3" s="129" t="s">
        <v>4491</v>
      </c>
      <c r="FN3" s="129" t="s">
        <v>4492</v>
      </c>
      <c r="FO3" s="129" t="s">
        <v>4493</v>
      </c>
      <c r="FP3" s="129" t="s">
        <v>4494</v>
      </c>
      <c r="FQ3" s="129" t="s">
        <v>4495</v>
      </c>
      <c r="FR3" s="129" t="s">
        <v>4496</v>
      </c>
      <c r="FS3" s="23" t="s">
        <v>4497</v>
      </c>
      <c r="FT3" s="129" t="s">
        <v>4498</v>
      </c>
      <c r="FU3" s="129" t="s">
        <v>4499</v>
      </c>
      <c r="FV3" s="129" t="s">
        <v>4500</v>
      </c>
      <c r="FW3" s="129" t="s">
        <v>4501</v>
      </c>
      <c r="FX3" s="129" t="s">
        <v>6548</v>
      </c>
      <c r="FY3" s="129" t="s">
        <v>6549</v>
      </c>
      <c r="FZ3" s="129" t="s">
        <v>6550</v>
      </c>
      <c r="GA3" s="129" t="s">
        <v>6551</v>
      </c>
      <c r="GB3" s="129" t="s">
        <v>6552</v>
      </c>
      <c r="GC3" s="129" t="s">
        <v>6553</v>
      </c>
      <c r="GD3" s="129" t="s">
        <v>4502</v>
      </c>
      <c r="GE3" s="129" t="s">
        <v>4503</v>
      </c>
      <c r="GF3" s="129" t="s">
        <v>4504</v>
      </c>
      <c r="GG3" s="129" t="s">
        <v>4505</v>
      </c>
    </row>
    <row r="4" spans="2:189" x14ac:dyDescent="0.25">
      <c r="B4" t="s">
        <v>42</v>
      </c>
      <c r="C4" s="71" t="b">
        <f>Weighting!Q8</f>
        <v>0</v>
      </c>
      <c r="D4" t="s">
        <v>43</v>
      </c>
      <c r="E4" s="71" t="b">
        <f>Weighting!S8</f>
        <v>0</v>
      </c>
      <c r="G4" s="71"/>
      <c r="H4" s="130" t="str">
        <f>Weighting!C8</f>
        <v>Kinder - 2nd English Language Arts and Reading</v>
      </c>
      <c r="I4" s="130" t="str">
        <f>Weighting!D8</f>
        <v>T-TESS</v>
      </c>
      <c r="J4" s="37">
        <f>Weighting!D13</f>
        <v>0.4</v>
      </c>
      <c r="K4" s="37" t="str">
        <f>IF(C3=TRUE,Weighting!E13,"")</f>
        <v/>
      </c>
      <c r="L4" s="37" t="str">
        <f>IF(C4=TRUE,Weighting!F13,"")</f>
        <v/>
      </c>
      <c r="M4" s="37" t="str">
        <f>IF(C5=TRUE,Weighting!G13,"")</f>
        <v/>
      </c>
      <c r="N4" s="37">
        <f>IF(C6=TRUE,Weighting!H13,"")</f>
        <v>0.6</v>
      </c>
      <c r="O4" s="37" t="str">
        <f>IF(E3=TRUE,Weighting!#REF!,"")</f>
        <v/>
      </c>
      <c r="P4" s="37" t="str">
        <f>IF(E4=TRUE,Weighting!#REF!,"")</f>
        <v/>
      </c>
      <c r="Q4" s="37" t="str">
        <f>IF(E5=TRUE,Weighting!K13,"")</f>
        <v/>
      </c>
      <c r="R4" s="37" t="str">
        <f>IF(E5=TRUE,Weighting!#REF!,"")</f>
        <v/>
      </c>
      <c r="T4" s="44" t="str">
        <f>H4</f>
        <v>Kinder - 2nd English Language Arts and Reading</v>
      </c>
      <c r="U4" s="44" t="str">
        <f t="shared" ref="U4:Z4" si="0">I4</f>
        <v>T-TESS</v>
      </c>
      <c r="V4" s="44">
        <f t="shared" si="0"/>
        <v>0.4</v>
      </c>
      <c r="W4" s="44" t="str">
        <f t="shared" si="0"/>
        <v/>
      </c>
      <c r="X4" s="44" t="str">
        <f t="shared" si="0"/>
        <v/>
      </c>
      <c r="Y4" s="44" t="str">
        <f t="shared" si="0"/>
        <v/>
      </c>
      <c r="Z4" s="44">
        <f t="shared" si="0"/>
        <v>0.6</v>
      </c>
      <c r="AA4" s="44" t="str">
        <f>Weighting!H10</f>
        <v>mClass</v>
      </c>
      <c r="AB4" s="44" t="str">
        <f>Weighting!I10</f>
        <v>District</v>
      </c>
      <c r="AC4" s="44" t="str">
        <f>Weighting!J10</f>
        <v>mClass</v>
      </c>
      <c r="AD4" s="44">
        <f>Weighting!H11</f>
        <v>0</v>
      </c>
      <c r="AE4" s="44">
        <f>Weighting!I11</f>
        <v>0</v>
      </c>
      <c r="AF4" s="44">
        <f>Weighting!J11</f>
        <v>0</v>
      </c>
      <c r="AG4" s="44" t="str">
        <f>O4</f>
        <v/>
      </c>
      <c r="AH4" s="44" t="str">
        <f>P4</f>
        <v/>
      </c>
      <c r="AI4" s="44" t="str">
        <f>Q4</f>
        <v/>
      </c>
      <c r="AJ4" s="44" t="str">
        <f>R4</f>
        <v/>
      </c>
      <c r="AK4" s="44" t="str">
        <f>H10</f>
        <v>3rd - 8th English Language Arts and Reading and Mathematics</v>
      </c>
      <c r="AL4" s="44" t="str">
        <f t="shared" ref="AL4:AQ4" si="1">I10</f>
        <v>T-TESS</v>
      </c>
      <c r="AM4" s="44">
        <f t="shared" si="1"/>
        <v>0.4</v>
      </c>
      <c r="AN4" s="44" t="str">
        <f t="shared" si="1"/>
        <v/>
      </c>
      <c r="AO4" s="44" t="str">
        <f t="shared" si="1"/>
        <v/>
      </c>
      <c r="AP4" s="44" t="str">
        <f t="shared" si="1"/>
        <v/>
      </c>
      <c r="AQ4" s="44">
        <f t="shared" si="1"/>
        <v>0.6</v>
      </c>
      <c r="AR4" s="44" t="str">
        <f>Weighting!H17</f>
        <v>STAAR Released</v>
      </c>
      <c r="AS4" s="44" t="str">
        <f>Weighting!I17</f>
        <v>District</v>
      </c>
      <c r="AT4" s="44" t="str">
        <f>Weighting!J17</f>
        <v>End of year STAAR result</v>
      </c>
      <c r="AU4" s="44">
        <f>Weighting!H18</f>
        <v>0</v>
      </c>
      <c r="AV4" s="44">
        <f>Weighting!I18</f>
        <v>0</v>
      </c>
      <c r="AW4" s="44">
        <f>Weighting!J18</f>
        <v>0</v>
      </c>
      <c r="AX4" s="44" t="str">
        <f>O10</f>
        <v/>
      </c>
      <c r="AY4" s="44" t="str">
        <f>P10</f>
        <v/>
      </c>
      <c r="AZ4" s="44" t="str">
        <f>Q10</f>
        <v/>
      </c>
      <c r="BA4" s="44" t="str">
        <f>R10</f>
        <v/>
      </c>
      <c r="BB4" s="44">
        <f>H16</f>
        <v>0</v>
      </c>
      <c r="BC4" s="44">
        <f t="shared" ref="BC4:BH4" si="2">I16</f>
        <v>0</v>
      </c>
      <c r="BD4" s="44">
        <f t="shared" si="2"/>
        <v>0</v>
      </c>
      <c r="BE4" s="44" t="str">
        <f t="shared" si="2"/>
        <v/>
      </c>
      <c r="BF4" s="44" t="str">
        <f t="shared" si="2"/>
        <v/>
      </c>
      <c r="BG4" s="44" t="str">
        <f t="shared" si="2"/>
        <v/>
      </c>
      <c r="BH4" s="44">
        <f t="shared" si="2"/>
        <v>0</v>
      </c>
      <c r="BI4" s="44" t="str">
        <f>Weighting!H24</f>
        <v>Other (Please Name Below)</v>
      </c>
      <c r="BJ4" s="44" t="str">
        <f>Weighting!I24</f>
        <v>District</v>
      </c>
      <c r="BK4" s="44" t="str">
        <f>Weighting!J24</f>
        <v>Other (Please Name Below)</v>
      </c>
      <c r="BL4" s="44">
        <f>Weighting!H25</f>
        <v>0</v>
      </c>
      <c r="BM4" s="44">
        <f>Weighting!I25</f>
        <v>0</v>
      </c>
      <c r="BN4" s="44">
        <f>Weighting!J25</f>
        <v>0</v>
      </c>
      <c r="BO4" s="44" t="str">
        <f>O16</f>
        <v/>
      </c>
      <c r="BP4" s="44" t="str">
        <f>P16</f>
        <v/>
      </c>
      <c r="BQ4" s="44" t="str">
        <f>Q16</f>
        <v/>
      </c>
      <c r="BR4" s="44" t="str">
        <f>R16</f>
        <v/>
      </c>
      <c r="BS4" s="44">
        <f>H22</f>
        <v>0</v>
      </c>
      <c r="BT4" s="44">
        <f t="shared" ref="BT4:BY4" si="3">I22</f>
        <v>0</v>
      </c>
      <c r="BU4" s="44">
        <f t="shared" si="3"/>
        <v>0</v>
      </c>
      <c r="BV4" s="44" t="str">
        <f t="shared" si="3"/>
        <v/>
      </c>
      <c r="BW4" s="44" t="str">
        <f t="shared" si="3"/>
        <v/>
      </c>
      <c r="BX4" s="44" t="str">
        <f t="shared" si="3"/>
        <v/>
      </c>
      <c r="BY4" s="44" t="str">
        <f t="shared" si="3"/>
        <v/>
      </c>
      <c r="BZ4" s="44">
        <f>Weighting!H31</f>
        <v>0</v>
      </c>
      <c r="CA4" s="44">
        <f>Weighting!I31</f>
        <v>0</v>
      </c>
      <c r="CB4" s="44">
        <f>Weighting!J31</f>
        <v>0</v>
      </c>
      <c r="CC4" s="44">
        <f>Weighting!H32</f>
        <v>0</v>
      </c>
      <c r="CD4" s="44">
        <f>Weighting!I32</f>
        <v>0</v>
      </c>
      <c r="CE4" s="44">
        <f>Weighting!J32</f>
        <v>0</v>
      </c>
      <c r="CF4" s="44" t="str">
        <f>O22</f>
        <v/>
      </c>
      <c r="CG4" s="44" t="str">
        <f>P22</f>
        <v/>
      </c>
      <c r="CH4" s="44" t="str">
        <f>Q22</f>
        <v/>
      </c>
      <c r="CI4" s="44" t="str">
        <f>R22</f>
        <v/>
      </c>
      <c r="CJ4" s="44">
        <f>H28</f>
        <v>0</v>
      </c>
      <c r="CK4" s="44">
        <f t="shared" ref="CK4:CP4" si="4">I28</f>
        <v>0</v>
      </c>
      <c r="CL4" s="44">
        <f t="shared" si="4"/>
        <v>0</v>
      </c>
      <c r="CM4" s="44" t="str">
        <f t="shared" si="4"/>
        <v/>
      </c>
      <c r="CN4" s="44" t="str">
        <f t="shared" si="4"/>
        <v/>
      </c>
      <c r="CO4" s="44" t="str">
        <f t="shared" si="4"/>
        <v/>
      </c>
      <c r="CP4" s="44" t="str">
        <f t="shared" si="4"/>
        <v/>
      </c>
      <c r="CQ4" s="44">
        <f>Weighting!H38</f>
        <v>0</v>
      </c>
      <c r="CR4" s="44">
        <f>Weighting!I38</f>
        <v>0</v>
      </c>
      <c r="CS4" s="44">
        <f>Weighting!J38</f>
        <v>0</v>
      </c>
      <c r="CT4" s="44">
        <f>Weighting!H39</f>
        <v>0</v>
      </c>
      <c r="CU4" s="44">
        <f>Weighting!I39</f>
        <v>0</v>
      </c>
      <c r="CV4" s="44">
        <f>Weighting!J39</f>
        <v>0</v>
      </c>
      <c r="CW4" s="44" t="str">
        <f>O28</f>
        <v/>
      </c>
      <c r="CX4" s="44" t="str">
        <f>P28</f>
        <v/>
      </c>
      <c r="CY4" s="44" t="str">
        <f>Q28</f>
        <v/>
      </c>
      <c r="CZ4" s="44" t="str">
        <f>R28</f>
        <v/>
      </c>
      <c r="DA4" s="44">
        <f>H34</f>
        <v>0</v>
      </c>
      <c r="DB4" s="44">
        <f t="shared" ref="DB4:DG4" si="5">I34</f>
        <v>0</v>
      </c>
      <c r="DC4" s="44">
        <f t="shared" si="5"/>
        <v>0</v>
      </c>
      <c r="DD4" s="44" t="str">
        <f t="shared" si="5"/>
        <v/>
      </c>
      <c r="DE4" s="44" t="str">
        <f t="shared" si="5"/>
        <v/>
      </c>
      <c r="DF4" s="44" t="str">
        <f t="shared" si="5"/>
        <v/>
      </c>
      <c r="DG4" s="44" t="str">
        <f t="shared" si="5"/>
        <v/>
      </c>
      <c r="DH4" s="44">
        <f>Weighting!H45</f>
        <v>0</v>
      </c>
      <c r="DI4" s="44">
        <f>Weighting!I45</f>
        <v>0</v>
      </c>
      <c r="DJ4" s="44">
        <f>Weighting!J45</f>
        <v>0</v>
      </c>
      <c r="DK4" s="44">
        <f>Weighting!H46</f>
        <v>0</v>
      </c>
      <c r="DL4" s="44">
        <f>Weighting!I46</f>
        <v>0</v>
      </c>
      <c r="DM4" s="44">
        <f>Weighting!J46</f>
        <v>0</v>
      </c>
      <c r="DN4" s="44" t="str">
        <f>O34</f>
        <v/>
      </c>
      <c r="DO4" s="44" t="str">
        <f>P34</f>
        <v/>
      </c>
      <c r="DP4" s="44" t="str">
        <f>Q34</f>
        <v/>
      </c>
      <c r="DQ4" s="44" t="str">
        <f>R34</f>
        <v/>
      </c>
      <c r="DR4" s="44">
        <f>H40</f>
        <v>0</v>
      </c>
      <c r="DS4" s="44">
        <f t="shared" ref="DS4:DX4" si="6">I40</f>
        <v>0</v>
      </c>
      <c r="DT4" s="44">
        <f t="shared" si="6"/>
        <v>0</v>
      </c>
      <c r="DU4" s="44" t="str">
        <f t="shared" si="6"/>
        <v/>
      </c>
      <c r="DV4" s="44" t="str">
        <f t="shared" si="6"/>
        <v/>
      </c>
      <c r="DW4" s="44" t="str">
        <f t="shared" si="6"/>
        <v/>
      </c>
      <c r="DX4" s="44" t="str">
        <f t="shared" si="6"/>
        <v/>
      </c>
      <c r="DY4" s="44">
        <f>Weighting!H52</f>
        <v>0</v>
      </c>
      <c r="DZ4" s="44">
        <f>Weighting!I52</f>
        <v>0</v>
      </c>
      <c r="EA4" s="44">
        <f>Weighting!J52</f>
        <v>0</v>
      </c>
      <c r="EB4" s="44">
        <f>Weighting!H53</f>
        <v>0</v>
      </c>
      <c r="EC4" s="44">
        <f>Weighting!I53</f>
        <v>0</v>
      </c>
      <c r="ED4" s="44">
        <f>Weighting!J53</f>
        <v>0</v>
      </c>
      <c r="EE4" s="44" t="str">
        <f>O40</f>
        <v/>
      </c>
      <c r="EF4" s="44" t="str">
        <f>P40</f>
        <v/>
      </c>
      <c r="EG4" s="44" t="str">
        <f>Q40</f>
        <v/>
      </c>
      <c r="EH4" s="44" t="str">
        <f>R40</f>
        <v/>
      </c>
      <c r="EI4" s="44">
        <f>H46</f>
        <v>0</v>
      </c>
      <c r="EJ4" s="44">
        <f t="shared" ref="EJ4:EO4" si="7">I46</f>
        <v>0</v>
      </c>
      <c r="EK4" s="44">
        <f t="shared" si="7"/>
        <v>0</v>
      </c>
      <c r="EL4" s="44" t="str">
        <f t="shared" si="7"/>
        <v/>
      </c>
      <c r="EM4" s="44" t="str">
        <f t="shared" si="7"/>
        <v/>
      </c>
      <c r="EN4" s="44" t="str">
        <f t="shared" si="7"/>
        <v/>
      </c>
      <c r="EO4" s="44" t="str">
        <f t="shared" si="7"/>
        <v/>
      </c>
      <c r="EP4" s="44">
        <f>Weighting!H59</f>
        <v>0</v>
      </c>
      <c r="EQ4" s="44">
        <f>Weighting!I59</f>
        <v>0</v>
      </c>
      <c r="ER4" s="44">
        <f>Weighting!J59</f>
        <v>0</v>
      </c>
      <c r="ES4" s="44">
        <f>Weighting!H60</f>
        <v>0</v>
      </c>
      <c r="ET4" s="44">
        <f>Weighting!I60</f>
        <v>0</v>
      </c>
      <c r="EU4" s="44">
        <f>Weighting!J60</f>
        <v>0</v>
      </c>
      <c r="EV4" s="44" t="str">
        <f>O46</f>
        <v/>
      </c>
      <c r="EW4" s="44" t="str">
        <f>P46</f>
        <v/>
      </c>
      <c r="EX4" s="44" t="str">
        <f>Q46</f>
        <v/>
      </c>
      <c r="EY4" s="44" t="str">
        <f>R46</f>
        <v/>
      </c>
      <c r="EZ4" s="44">
        <f>H52</f>
        <v>0</v>
      </c>
      <c r="FA4" s="44">
        <f t="shared" ref="FA4:FF4" si="8">I52</f>
        <v>0</v>
      </c>
      <c r="FB4" s="44">
        <f t="shared" si="8"/>
        <v>0</v>
      </c>
      <c r="FC4" s="44" t="str">
        <f t="shared" si="8"/>
        <v/>
      </c>
      <c r="FD4" s="44" t="str">
        <f t="shared" si="8"/>
        <v/>
      </c>
      <c r="FE4" s="44" t="str">
        <f t="shared" si="8"/>
        <v/>
      </c>
      <c r="FF4" s="44" t="str">
        <f t="shared" si="8"/>
        <v/>
      </c>
      <c r="FG4" s="44">
        <f>Weighting!H66</f>
        <v>0</v>
      </c>
      <c r="FH4" s="44">
        <f>Weighting!I66</f>
        <v>0</v>
      </c>
      <c r="FI4" s="44">
        <f>Weighting!J66</f>
        <v>0</v>
      </c>
      <c r="FJ4" s="44">
        <f>Weighting!H67</f>
        <v>0</v>
      </c>
      <c r="FK4" s="44">
        <f>Weighting!I67</f>
        <v>0</v>
      </c>
      <c r="FL4" s="44">
        <f>Weighting!J67</f>
        <v>0</v>
      </c>
      <c r="FM4" s="44" t="str">
        <f>O52</f>
        <v/>
      </c>
      <c r="FN4" s="44" t="str">
        <f>P52</f>
        <v/>
      </c>
      <c r="FO4" s="44" t="str">
        <f>Q52</f>
        <v/>
      </c>
      <c r="FP4" s="44" t="str">
        <f>R52</f>
        <v/>
      </c>
      <c r="FQ4" s="44">
        <f>H58</f>
        <v>0</v>
      </c>
      <c r="FR4" s="44">
        <f t="shared" ref="FR4:FW4" si="9">I58</f>
        <v>0</v>
      </c>
      <c r="FS4" s="44">
        <f t="shared" si="9"/>
        <v>0</v>
      </c>
      <c r="FT4" s="44" t="str">
        <f t="shared" si="9"/>
        <v/>
      </c>
      <c r="FU4" s="44" t="str">
        <f t="shared" si="9"/>
        <v/>
      </c>
      <c r="FV4" s="44" t="str">
        <f t="shared" si="9"/>
        <v/>
      </c>
      <c r="FW4" s="44" t="str">
        <f t="shared" si="9"/>
        <v/>
      </c>
      <c r="FX4" s="44">
        <f>Weighting!H73</f>
        <v>0</v>
      </c>
      <c r="FY4" s="44">
        <f>Weighting!I73</f>
        <v>0</v>
      </c>
      <c r="FZ4" s="44">
        <f>Weighting!J73</f>
        <v>0</v>
      </c>
      <c r="GA4" s="44">
        <f>Weighting!H74</f>
        <v>0</v>
      </c>
      <c r="GB4" s="44">
        <f>Weighting!I74</f>
        <v>0</v>
      </c>
      <c r="GC4" s="44">
        <f>Weighting!J74</f>
        <v>0</v>
      </c>
      <c r="GD4" s="44" t="str">
        <f>O58</f>
        <v/>
      </c>
      <c r="GE4" s="44" t="str">
        <f>P58</f>
        <v/>
      </c>
      <c r="GF4" s="44" t="str">
        <f>Q58</f>
        <v/>
      </c>
      <c r="GG4" s="44" t="str">
        <f>R58</f>
        <v/>
      </c>
    </row>
    <row r="5" spans="2:189" x14ac:dyDescent="0.25">
      <c r="B5" t="s">
        <v>46</v>
      </c>
      <c r="C5" s="71" t="b">
        <f>Weighting!Q9</f>
        <v>0</v>
      </c>
      <c r="D5" t="s">
        <v>47</v>
      </c>
      <c r="E5" s="71" t="b">
        <f>Weighting!S9</f>
        <v>0</v>
      </c>
      <c r="G5" s="71"/>
      <c r="H5" s="71"/>
      <c r="I5" s="71"/>
    </row>
    <row r="6" spans="2:189" x14ac:dyDescent="0.25">
      <c r="B6" t="s">
        <v>48</v>
      </c>
      <c r="C6" s="71" t="b">
        <f>Weighting!Q10</f>
        <v>1</v>
      </c>
      <c r="E6" s="71"/>
    </row>
    <row r="7" spans="2:189" x14ac:dyDescent="0.25">
      <c r="C7" s="71"/>
      <c r="E7" s="71"/>
    </row>
    <row r="8" spans="2:189" x14ac:dyDescent="0.25">
      <c r="C8" s="71"/>
      <c r="E8" s="71"/>
    </row>
    <row r="9" spans="2:189" x14ac:dyDescent="0.25">
      <c r="B9" t="s">
        <v>38</v>
      </c>
      <c r="C9" s="71" t="b">
        <f>Weighting!Q14</f>
        <v>0</v>
      </c>
      <c r="D9" t="s">
        <v>39</v>
      </c>
      <c r="E9" s="71" t="b">
        <f>Weighting!S14</f>
        <v>0</v>
      </c>
      <c r="H9" s="129" t="s">
        <v>4407</v>
      </c>
      <c r="I9" s="129" t="s">
        <v>4408</v>
      </c>
      <c r="J9" s="23" t="s">
        <v>4409</v>
      </c>
      <c r="K9" s="129" t="s">
        <v>4410</v>
      </c>
      <c r="L9" s="129" t="s">
        <v>4411</v>
      </c>
      <c r="M9" s="129" t="s">
        <v>4412</v>
      </c>
      <c r="N9" s="129" t="s">
        <v>4413</v>
      </c>
      <c r="O9" s="129" t="s">
        <v>4414</v>
      </c>
      <c r="P9" s="129" t="s">
        <v>4415</v>
      </c>
      <c r="Q9" s="129" t="s">
        <v>4416</v>
      </c>
      <c r="R9" s="129" t="s">
        <v>4417</v>
      </c>
    </row>
    <row r="10" spans="2:189" x14ac:dyDescent="0.25">
      <c r="B10" t="s">
        <v>42</v>
      </c>
      <c r="C10" s="71" t="b">
        <f>Weighting!Q15</f>
        <v>0</v>
      </c>
      <c r="D10" t="s">
        <v>43</v>
      </c>
      <c r="E10" s="71" t="b">
        <f>Weighting!S15</f>
        <v>0</v>
      </c>
      <c r="H10" s="130" t="str">
        <f>Weighting!C15</f>
        <v>3rd - 8th English Language Arts and Reading and Mathematics</v>
      </c>
      <c r="I10" s="130" t="str">
        <f>Weighting!D15</f>
        <v>T-TESS</v>
      </c>
      <c r="J10" s="37">
        <f>Weighting!D20</f>
        <v>0.4</v>
      </c>
      <c r="K10" s="37" t="str">
        <f>IF(C9=TRUE,Weighting!E20,"")</f>
        <v/>
      </c>
      <c r="L10" s="37" t="str">
        <f>IF(C10=TRUE,Weighting!F20,"")</f>
        <v/>
      </c>
      <c r="M10" s="37" t="str">
        <f>IF(C11=TRUE,Weighting!G20,"")</f>
        <v/>
      </c>
      <c r="N10" s="37">
        <f>IF(C12=TRUE,Weighting!H20,"")</f>
        <v>0.6</v>
      </c>
      <c r="O10" s="37" t="str">
        <f>IF(E9=TRUE,Weighting!#REF!,"")</f>
        <v/>
      </c>
      <c r="P10" s="37" t="str">
        <f>IF(E10=TRUE,Weighting!#REF!,"")</f>
        <v/>
      </c>
      <c r="Q10" s="37" t="str">
        <f>IF(E11=TRUE,Weighting!K20,"")</f>
        <v/>
      </c>
      <c r="R10" s="37" t="str">
        <f>IF(E11=TRUE,Weighting!K18,"")</f>
        <v/>
      </c>
    </row>
    <row r="11" spans="2:189" x14ac:dyDescent="0.25">
      <c r="B11" t="s">
        <v>46</v>
      </c>
      <c r="C11" s="71" t="b">
        <f>Weighting!Q17</f>
        <v>0</v>
      </c>
      <c r="D11" t="s">
        <v>47</v>
      </c>
      <c r="E11" s="71" t="b">
        <f>Weighting!S17</f>
        <v>0</v>
      </c>
    </row>
    <row r="12" spans="2:189" x14ac:dyDescent="0.25">
      <c r="B12" t="s">
        <v>48</v>
      </c>
      <c r="C12" s="71" t="b">
        <f>Weighting!Q18</f>
        <v>1</v>
      </c>
      <c r="E12" s="71"/>
    </row>
    <row r="13" spans="2:189" x14ac:dyDescent="0.25">
      <c r="C13" s="71"/>
      <c r="E13" s="71"/>
    </row>
    <row r="14" spans="2:189" x14ac:dyDescent="0.25">
      <c r="C14" s="71"/>
      <c r="E14" s="71"/>
    </row>
    <row r="15" spans="2:189" x14ac:dyDescent="0.25">
      <c r="B15" t="s">
        <v>38</v>
      </c>
      <c r="C15" s="71" t="b">
        <f>Weighting!Q21</f>
        <v>0</v>
      </c>
      <c r="D15" t="s">
        <v>39</v>
      </c>
      <c r="E15" s="71" t="b">
        <f>Weighting!S21</f>
        <v>0</v>
      </c>
      <c r="H15" s="129" t="s">
        <v>4418</v>
      </c>
      <c r="I15" s="129" t="s">
        <v>4419</v>
      </c>
      <c r="J15" s="23" t="s">
        <v>4420</v>
      </c>
      <c r="K15" s="129" t="s">
        <v>4421</v>
      </c>
      <c r="L15" s="129" t="s">
        <v>4422</v>
      </c>
      <c r="M15" s="129" t="s">
        <v>4423</v>
      </c>
      <c r="N15" s="129" t="s">
        <v>4424</v>
      </c>
      <c r="O15" s="129" t="s">
        <v>4425</v>
      </c>
      <c r="P15" s="129" t="s">
        <v>4426</v>
      </c>
      <c r="Q15" s="129" t="s">
        <v>4427</v>
      </c>
      <c r="R15" s="129" t="s">
        <v>4428</v>
      </c>
    </row>
    <row r="16" spans="2:189" x14ac:dyDescent="0.25">
      <c r="B16" t="s">
        <v>42</v>
      </c>
      <c r="C16" s="71" t="b">
        <f>Weighting!Q22</f>
        <v>0</v>
      </c>
      <c r="D16" t="s">
        <v>43</v>
      </c>
      <c r="E16" s="71" t="b">
        <f>Weighting!S22</f>
        <v>0</v>
      </c>
      <c r="H16" s="130">
        <f>Weighting!C22</f>
        <v>0</v>
      </c>
      <c r="I16" s="130">
        <f>Weighting!D22</f>
        <v>0</v>
      </c>
      <c r="J16" s="37">
        <f>Weighting!D27</f>
        <v>0</v>
      </c>
      <c r="K16" s="37" t="str">
        <f>IF(C15=TRUE,Weighting!E27,"")</f>
        <v/>
      </c>
      <c r="L16" s="37" t="str">
        <f>IF(C16=TRUE,Weighting!F27,"")</f>
        <v/>
      </c>
      <c r="M16" s="37" t="str">
        <f>IF(C17=TRUE,Weighting!G27,"")</f>
        <v/>
      </c>
      <c r="N16" s="37">
        <f>IF(C18=TRUE,Weighting!H27,"")</f>
        <v>0</v>
      </c>
      <c r="O16" s="37" t="str">
        <f>IF(E15=TRUE,Weighting!#REF!,"")</f>
        <v/>
      </c>
      <c r="P16" s="37" t="str">
        <f>IF(E16=TRUE,Weighting!#REF!,"")</f>
        <v/>
      </c>
      <c r="Q16" s="37" t="str">
        <f>IF(E17=TRUE,Weighting!K27,"")</f>
        <v/>
      </c>
      <c r="R16" s="37" t="str">
        <f>IF(E17=TRUE,Weighting!K25,"")</f>
        <v/>
      </c>
    </row>
    <row r="17" spans="2:18" x14ac:dyDescent="0.25">
      <c r="B17" t="s">
        <v>46</v>
      </c>
      <c r="C17" s="71" t="b">
        <f>Weighting!Q24</f>
        <v>0</v>
      </c>
      <c r="D17" t="s">
        <v>47</v>
      </c>
      <c r="E17" s="71" t="b">
        <f>Weighting!S24</f>
        <v>0</v>
      </c>
    </row>
    <row r="18" spans="2:18" x14ac:dyDescent="0.25">
      <c r="B18" t="s">
        <v>48</v>
      </c>
      <c r="C18" s="71" t="b">
        <f>Weighting!Q25</f>
        <v>1</v>
      </c>
      <c r="E18" s="71"/>
    </row>
    <row r="19" spans="2:18" x14ac:dyDescent="0.25">
      <c r="C19" s="71"/>
      <c r="E19" s="71"/>
    </row>
    <row r="20" spans="2:18" x14ac:dyDescent="0.25">
      <c r="C20" s="71"/>
      <c r="E20" s="71"/>
    </row>
    <row r="21" spans="2:18" x14ac:dyDescent="0.25">
      <c r="B21" t="s">
        <v>38</v>
      </c>
      <c r="C21" s="71" t="b">
        <f>Weighting!Q28</f>
        <v>0</v>
      </c>
      <c r="D21" t="s">
        <v>39</v>
      </c>
      <c r="E21" s="71" t="b">
        <f>Weighting!S28</f>
        <v>0</v>
      </c>
      <c r="H21" s="129" t="s">
        <v>4429</v>
      </c>
      <c r="I21" s="129" t="s">
        <v>4430</v>
      </c>
      <c r="J21" s="23" t="s">
        <v>4431</v>
      </c>
      <c r="K21" s="129" t="s">
        <v>4432</v>
      </c>
      <c r="L21" s="129" t="s">
        <v>4433</v>
      </c>
      <c r="M21" s="129" t="s">
        <v>4434</v>
      </c>
      <c r="N21" s="129" t="s">
        <v>4435</v>
      </c>
      <c r="O21" s="129" t="s">
        <v>4436</v>
      </c>
      <c r="P21" s="129" t="s">
        <v>4437</v>
      </c>
      <c r="Q21" s="129" t="s">
        <v>4438</v>
      </c>
      <c r="R21" s="129" t="s">
        <v>4439</v>
      </c>
    </row>
    <row r="22" spans="2:18" x14ac:dyDescent="0.25">
      <c r="B22" t="s">
        <v>42</v>
      </c>
      <c r="C22" s="71" t="b">
        <f>Weighting!Q29</f>
        <v>0</v>
      </c>
      <c r="D22" t="s">
        <v>43</v>
      </c>
      <c r="E22" s="71" t="b">
        <f>Weighting!S29</f>
        <v>0</v>
      </c>
      <c r="H22" s="130">
        <f>Weighting!C29</f>
        <v>0</v>
      </c>
      <c r="I22" s="130">
        <f>Weighting!D29</f>
        <v>0</v>
      </c>
      <c r="J22" s="37">
        <f>Weighting!D34</f>
        <v>0</v>
      </c>
      <c r="K22" s="37" t="str">
        <f>IF(C21=TRUE,Weighting!E34,"")</f>
        <v/>
      </c>
      <c r="L22" s="37" t="str">
        <f>IF(C22=TRUE,Weighting!F34,"")</f>
        <v/>
      </c>
      <c r="M22" s="37" t="str">
        <f>IF(C23=TRUE,Weighting!G34,"")</f>
        <v/>
      </c>
      <c r="N22" s="37" t="str">
        <f>IF(C24=TRUE,Weighting!H34,"")</f>
        <v/>
      </c>
      <c r="O22" s="37" t="str">
        <f>IF(E21=TRUE,Weighting!#REF!,"")</f>
        <v/>
      </c>
      <c r="P22" s="37" t="str">
        <f>IF(E22=TRUE,Weighting!#REF!,"")</f>
        <v/>
      </c>
      <c r="Q22" s="37" t="str">
        <f>IF(E23=TRUE,Weighting!K34,"")</f>
        <v/>
      </c>
      <c r="R22" s="37" t="str">
        <f>IF(E23=TRUE,Weighting!K32,"")</f>
        <v/>
      </c>
    </row>
    <row r="23" spans="2:18" x14ac:dyDescent="0.25">
      <c r="B23" t="s">
        <v>46</v>
      </c>
      <c r="C23" s="71" t="b">
        <f>Weighting!Q31</f>
        <v>0</v>
      </c>
      <c r="D23" t="s">
        <v>47</v>
      </c>
      <c r="E23" s="71" t="b">
        <f>Weighting!S31</f>
        <v>0</v>
      </c>
    </row>
    <row r="24" spans="2:18" x14ac:dyDescent="0.25">
      <c r="B24" t="s">
        <v>48</v>
      </c>
      <c r="C24" s="71" t="b">
        <f>Weighting!Q32</f>
        <v>0</v>
      </c>
      <c r="E24" s="71"/>
    </row>
    <row r="25" spans="2:18" x14ac:dyDescent="0.25">
      <c r="C25" s="71"/>
      <c r="E25" s="71"/>
    </row>
    <row r="26" spans="2:18" x14ac:dyDescent="0.25">
      <c r="C26" s="71"/>
      <c r="E26" s="71"/>
    </row>
    <row r="27" spans="2:18" x14ac:dyDescent="0.25">
      <c r="B27" t="s">
        <v>38</v>
      </c>
      <c r="C27" s="71" t="b">
        <f>Weighting!Q35</f>
        <v>0</v>
      </c>
      <c r="D27" t="s">
        <v>39</v>
      </c>
      <c r="E27" s="71" t="b">
        <f>Weighting!S35</f>
        <v>0</v>
      </c>
      <c r="H27" s="129" t="s">
        <v>4440</v>
      </c>
      <c r="I27" s="129" t="s">
        <v>4441</v>
      </c>
      <c r="J27" s="23" t="s">
        <v>4442</v>
      </c>
      <c r="K27" s="129" t="s">
        <v>4443</v>
      </c>
      <c r="L27" s="129" t="s">
        <v>4444</v>
      </c>
      <c r="M27" s="129" t="s">
        <v>4445</v>
      </c>
      <c r="N27" s="129" t="s">
        <v>4446</v>
      </c>
      <c r="O27" s="129" t="s">
        <v>4447</v>
      </c>
      <c r="P27" s="129" t="s">
        <v>4448</v>
      </c>
      <c r="Q27" s="129" t="s">
        <v>4449</v>
      </c>
      <c r="R27" s="129" t="s">
        <v>4450</v>
      </c>
    </row>
    <row r="28" spans="2:18" x14ac:dyDescent="0.25">
      <c r="B28" t="s">
        <v>42</v>
      </c>
      <c r="C28" s="71" t="b">
        <f>Weighting!Q36</f>
        <v>0</v>
      </c>
      <c r="D28" t="s">
        <v>43</v>
      </c>
      <c r="E28" s="71" t="b">
        <f>Weighting!S36</f>
        <v>0</v>
      </c>
      <c r="H28" s="130">
        <f>Weighting!C36</f>
        <v>0</v>
      </c>
      <c r="I28" s="130">
        <f>Weighting!D36</f>
        <v>0</v>
      </c>
      <c r="J28" s="37">
        <f>Weighting!D41</f>
        <v>0</v>
      </c>
      <c r="K28" s="37" t="str">
        <f>IF(C27=TRUE,Weighting!E41,"")</f>
        <v/>
      </c>
      <c r="L28" s="37" t="str">
        <f>IF(C28=TRUE,Weighting!F41,"")</f>
        <v/>
      </c>
      <c r="M28" s="37" t="str">
        <f>IF(C29=TRUE,Weighting!G41,"")</f>
        <v/>
      </c>
      <c r="N28" s="37" t="str">
        <f>IF(C30=TRUE,Weighting!H41,"")</f>
        <v/>
      </c>
      <c r="O28" s="37" t="str">
        <f>IF(E27=TRUE,Weighting!#REF!,"")</f>
        <v/>
      </c>
      <c r="P28" s="37" t="str">
        <f>IF(E28=TRUE,Weighting!#REF!,"")</f>
        <v/>
      </c>
      <c r="Q28" s="37" t="str">
        <f>IF(E29=TRUE,Weighting!K41,"")</f>
        <v/>
      </c>
      <c r="R28" s="37" t="str">
        <f>IF(E29=TRUE,Weighting!K39,"")</f>
        <v/>
      </c>
    </row>
    <row r="29" spans="2:18" x14ac:dyDescent="0.25">
      <c r="B29" t="s">
        <v>46</v>
      </c>
      <c r="C29" s="71" t="b">
        <f>Weighting!Q38</f>
        <v>0</v>
      </c>
      <c r="D29" t="s">
        <v>47</v>
      </c>
      <c r="E29" s="71" t="b">
        <f>Weighting!S38</f>
        <v>0</v>
      </c>
    </row>
    <row r="30" spans="2:18" x14ac:dyDescent="0.25">
      <c r="B30" t="s">
        <v>48</v>
      </c>
      <c r="C30" s="71" t="b">
        <f>Weighting!Q39</f>
        <v>0</v>
      </c>
      <c r="E30" s="71"/>
    </row>
    <row r="31" spans="2:18" x14ac:dyDescent="0.25">
      <c r="C31" s="71"/>
      <c r="E31" s="71"/>
    </row>
    <row r="32" spans="2:18" x14ac:dyDescent="0.25">
      <c r="C32" s="71"/>
      <c r="E32" s="71"/>
    </row>
    <row r="33" spans="2:18" x14ac:dyDescent="0.25">
      <c r="B33" t="s">
        <v>38</v>
      </c>
      <c r="C33" s="71" t="b">
        <f>Weighting!Q42</f>
        <v>0</v>
      </c>
      <c r="D33" t="s">
        <v>39</v>
      </c>
      <c r="E33" s="71" t="b">
        <f>Weighting!S42</f>
        <v>0</v>
      </c>
      <c r="H33" s="129" t="s">
        <v>4451</v>
      </c>
      <c r="I33" s="129" t="s">
        <v>4452</v>
      </c>
      <c r="J33" s="23" t="s">
        <v>4453</v>
      </c>
      <c r="K33" s="129" t="s">
        <v>4454</v>
      </c>
      <c r="L33" s="129" t="s">
        <v>4455</v>
      </c>
      <c r="M33" s="129" t="s">
        <v>4456</v>
      </c>
      <c r="N33" s="129" t="s">
        <v>4457</v>
      </c>
      <c r="O33" s="129" t="s">
        <v>4458</v>
      </c>
      <c r="P33" s="129" t="s">
        <v>4459</v>
      </c>
      <c r="Q33" s="129" t="s">
        <v>4460</v>
      </c>
      <c r="R33" s="129" t="s">
        <v>4461</v>
      </c>
    </row>
    <row r="34" spans="2:18" x14ac:dyDescent="0.25">
      <c r="B34" t="s">
        <v>42</v>
      </c>
      <c r="C34" s="71" t="b">
        <f>Weighting!Q43</f>
        <v>0</v>
      </c>
      <c r="D34" t="s">
        <v>43</v>
      </c>
      <c r="E34" s="71" t="b">
        <f>Weighting!S43</f>
        <v>0</v>
      </c>
      <c r="H34" s="130">
        <f>Weighting!C43</f>
        <v>0</v>
      </c>
      <c r="I34" s="130">
        <f>Weighting!D43</f>
        <v>0</v>
      </c>
      <c r="J34" s="37">
        <f>Weighting!D48</f>
        <v>0</v>
      </c>
      <c r="K34" s="37" t="str">
        <f>IF(C33=TRUE,Weighting!E48,"")</f>
        <v/>
      </c>
      <c r="L34" s="37" t="str">
        <f>IF(C34=TRUE,Weighting!F48,"")</f>
        <v/>
      </c>
      <c r="M34" s="37" t="str">
        <f>IF(C35=TRUE,Weighting!G48,"")</f>
        <v/>
      </c>
      <c r="N34" s="37" t="str">
        <f>IF(C36=TRUE,Weighting!H48,"")</f>
        <v/>
      </c>
      <c r="O34" s="37" t="str">
        <f>IF(E33=TRUE,Weighting!#REF!,"")</f>
        <v/>
      </c>
      <c r="P34" s="37" t="str">
        <f>IF(E34=TRUE,Weighting!#REF!,"")</f>
        <v/>
      </c>
      <c r="Q34" s="37" t="str">
        <f>IF(E35=TRUE,Weighting!K48,"")</f>
        <v/>
      </c>
      <c r="R34" s="37" t="str">
        <f>IF(E35=TRUE,Weighting!K46,"")</f>
        <v/>
      </c>
    </row>
    <row r="35" spans="2:18" x14ac:dyDescent="0.25">
      <c r="B35" t="s">
        <v>46</v>
      </c>
      <c r="C35" s="71" t="b">
        <f>Weighting!Q45</f>
        <v>0</v>
      </c>
      <c r="D35" t="s">
        <v>47</v>
      </c>
      <c r="E35" s="71" t="b">
        <f>Weighting!S45</f>
        <v>0</v>
      </c>
    </row>
    <row r="36" spans="2:18" x14ac:dyDescent="0.25">
      <c r="B36" t="s">
        <v>48</v>
      </c>
      <c r="C36" s="71" t="b">
        <f>Weighting!Q46</f>
        <v>0</v>
      </c>
      <c r="E36" s="71"/>
    </row>
    <row r="37" spans="2:18" x14ac:dyDescent="0.25">
      <c r="C37" s="71"/>
      <c r="E37" s="71"/>
    </row>
    <row r="38" spans="2:18" x14ac:dyDescent="0.25">
      <c r="C38" s="71"/>
      <c r="E38" s="71"/>
    </row>
    <row r="39" spans="2:18" x14ac:dyDescent="0.25">
      <c r="B39" t="s">
        <v>38</v>
      </c>
      <c r="C39" s="71" t="b">
        <f>Weighting!Q49</f>
        <v>0</v>
      </c>
      <c r="D39" t="s">
        <v>39</v>
      </c>
      <c r="E39" s="71" t="b">
        <f>Weighting!S49</f>
        <v>0</v>
      </c>
      <c r="H39" s="129" t="s">
        <v>4462</v>
      </c>
      <c r="I39" s="129" t="s">
        <v>4463</v>
      </c>
      <c r="J39" s="23" t="s">
        <v>4464</v>
      </c>
      <c r="K39" s="129" t="s">
        <v>4465</v>
      </c>
      <c r="L39" s="129" t="s">
        <v>4466</v>
      </c>
      <c r="M39" s="129" t="s">
        <v>4467</v>
      </c>
      <c r="N39" s="129" t="s">
        <v>4468</v>
      </c>
      <c r="O39" s="129" t="s">
        <v>4469</v>
      </c>
      <c r="P39" s="129" t="s">
        <v>4470</v>
      </c>
      <c r="Q39" s="129" t="s">
        <v>4471</v>
      </c>
      <c r="R39" s="129" t="s">
        <v>4472</v>
      </c>
    </row>
    <row r="40" spans="2:18" x14ac:dyDescent="0.25">
      <c r="B40" t="s">
        <v>42</v>
      </c>
      <c r="C40" s="71" t="b">
        <f>Weighting!Q50</f>
        <v>0</v>
      </c>
      <c r="D40" t="s">
        <v>43</v>
      </c>
      <c r="E40" s="71" t="b">
        <f>Weighting!S50</f>
        <v>0</v>
      </c>
      <c r="H40" s="130">
        <f>Weighting!C50</f>
        <v>0</v>
      </c>
      <c r="I40" s="130">
        <f>Weighting!D50</f>
        <v>0</v>
      </c>
      <c r="J40" s="37">
        <f>Weighting!D55</f>
        <v>0</v>
      </c>
      <c r="K40" s="37" t="str">
        <f>IF(C39=TRUE,Weighting!E55,"")</f>
        <v/>
      </c>
      <c r="L40" s="37" t="str">
        <f>IF(C40=TRUE,Weighting!F55,"")</f>
        <v/>
      </c>
      <c r="M40" s="37" t="str">
        <f>IF(C41=TRUE,Weighting!G55,"")</f>
        <v/>
      </c>
      <c r="N40" s="37" t="str">
        <f>IF(C42=TRUE,Weighting!H55,"")</f>
        <v/>
      </c>
      <c r="O40" s="37" t="str">
        <f>IF(E39=TRUE,Weighting!#REF!,"")</f>
        <v/>
      </c>
      <c r="P40" s="37" t="str">
        <f>IF(E40=TRUE,Weighting!#REF!,"")</f>
        <v/>
      </c>
      <c r="Q40" s="37" t="str">
        <f>IF(E41=TRUE,Weighting!K55,"")</f>
        <v/>
      </c>
      <c r="R40" s="37" t="str">
        <f>IF(E41=TRUE,Weighting!K53,"")</f>
        <v/>
      </c>
    </row>
    <row r="41" spans="2:18" x14ac:dyDescent="0.25">
      <c r="B41" t="s">
        <v>46</v>
      </c>
      <c r="C41" s="71" t="b">
        <f>Weighting!Q52</f>
        <v>0</v>
      </c>
      <c r="D41" t="s">
        <v>47</v>
      </c>
      <c r="E41" s="71" t="b">
        <f>Weighting!S52</f>
        <v>0</v>
      </c>
    </row>
    <row r="42" spans="2:18" x14ac:dyDescent="0.25">
      <c r="B42" t="s">
        <v>48</v>
      </c>
      <c r="C42" s="71" t="b">
        <f>Weighting!Q53</f>
        <v>0</v>
      </c>
      <c r="E42" s="71"/>
    </row>
    <row r="43" spans="2:18" x14ac:dyDescent="0.25">
      <c r="C43" s="71"/>
      <c r="E43" s="71"/>
    </row>
    <row r="44" spans="2:18" x14ac:dyDescent="0.25">
      <c r="C44" s="71"/>
      <c r="E44" s="71"/>
    </row>
    <row r="45" spans="2:18" x14ac:dyDescent="0.25">
      <c r="B45" t="s">
        <v>38</v>
      </c>
      <c r="C45" s="71" t="b">
        <f>Weighting!Q56</f>
        <v>0</v>
      </c>
      <c r="D45" t="s">
        <v>39</v>
      </c>
      <c r="E45" s="71" t="b">
        <f>Weighting!S56</f>
        <v>0</v>
      </c>
      <c r="H45" s="129" t="s">
        <v>4473</v>
      </c>
      <c r="I45" s="129" t="s">
        <v>4474</v>
      </c>
      <c r="J45" s="23" t="s">
        <v>4475</v>
      </c>
      <c r="K45" s="129" t="s">
        <v>4476</v>
      </c>
      <c r="L45" s="129" t="s">
        <v>4477</v>
      </c>
      <c r="M45" s="129" t="s">
        <v>4478</v>
      </c>
      <c r="N45" s="129" t="s">
        <v>4479</v>
      </c>
      <c r="O45" s="129" t="s">
        <v>4480</v>
      </c>
      <c r="P45" s="129" t="s">
        <v>4481</v>
      </c>
      <c r="Q45" s="129" t="s">
        <v>4482</v>
      </c>
      <c r="R45" s="129" t="s">
        <v>4483</v>
      </c>
    </row>
    <row r="46" spans="2:18" x14ac:dyDescent="0.25">
      <c r="B46" t="s">
        <v>42</v>
      </c>
      <c r="C46" s="71" t="b">
        <f>Weighting!Q57</f>
        <v>0</v>
      </c>
      <c r="D46" t="s">
        <v>43</v>
      </c>
      <c r="E46" s="71" t="b">
        <f>Weighting!S57</f>
        <v>0</v>
      </c>
      <c r="H46" s="130">
        <f>Weighting!C57</f>
        <v>0</v>
      </c>
      <c r="I46" s="130">
        <f>Weighting!D57</f>
        <v>0</v>
      </c>
      <c r="J46" s="37">
        <f>Weighting!D62</f>
        <v>0</v>
      </c>
      <c r="K46" s="37" t="str">
        <f>IF(C45=TRUE,Weighting!E62,"")</f>
        <v/>
      </c>
      <c r="L46" s="37" t="str">
        <f>IF(C46=TRUE,Weighting!F62,"")</f>
        <v/>
      </c>
      <c r="M46" s="37" t="str">
        <f>IF(C47=TRUE,Weighting!G62,"")</f>
        <v/>
      </c>
      <c r="N46" s="37" t="str">
        <f>IF(C48=TRUE,Weighting!H62,"")</f>
        <v/>
      </c>
      <c r="O46" s="37" t="str">
        <f>IF(E45=TRUE,Weighting!#REF!,"")</f>
        <v/>
      </c>
      <c r="P46" s="37" t="str">
        <f>IF(E46=TRUE,Weighting!#REF!,"")</f>
        <v/>
      </c>
      <c r="Q46" s="37" t="str">
        <f>IF(E47=TRUE,Weighting!K62,"")</f>
        <v/>
      </c>
      <c r="R46" s="37" t="str">
        <f>IF(E47=TRUE,Weighting!K60,"")</f>
        <v/>
      </c>
    </row>
    <row r="47" spans="2:18" x14ac:dyDescent="0.25">
      <c r="B47" t="s">
        <v>46</v>
      </c>
      <c r="C47" s="71" t="b">
        <f>Weighting!Q59</f>
        <v>0</v>
      </c>
      <c r="D47" t="s">
        <v>47</v>
      </c>
      <c r="E47" s="71" t="b">
        <f>Weighting!S59</f>
        <v>0</v>
      </c>
    </row>
    <row r="48" spans="2:18" x14ac:dyDescent="0.25">
      <c r="B48" t="s">
        <v>48</v>
      </c>
      <c r="C48" s="71" t="b">
        <f>Weighting!Q60</f>
        <v>0</v>
      </c>
      <c r="E48" s="71"/>
    </row>
    <row r="49" spans="2:18" x14ac:dyDescent="0.25">
      <c r="C49" s="71"/>
      <c r="E49" s="71"/>
    </row>
    <row r="50" spans="2:18" x14ac:dyDescent="0.25">
      <c r="C50" s="71"/>
      <c r="E50" s="71"/>
    </row>
    <row r="51" spans="2:18" x14ac:dyDescent="0.25">
      <c r="B51" t="s">
        <v>38</v>
      </c>
      <c r="C51" s="71" t="b">
        <f>Weighting!Q63</f>
        <v>0</v>
      </c>
      <c r="D51" t="s">
        <v>39</v>
      </c>
      <c r="E51" s="71" t="b">
        <f>Weighting!S63</f>
        <v>0</v>
      </c>
      <c r="H51" s="129" t="s">
        <v>4484</v>
      </c>
      <c r="I51" s="129" t="s">
        <v>4485</v>
      </c>
      <c r="J51" s="23" t="s">
        <v>4486</v>
      </c>
      <c r="K51" s="129" t="s">
        <v>4487</v>
      </c>
      <c r="L51" s="129" t="s">
        <v>4488</v>
      </c>
      <c r="M51" s="129" t="s">
        <v>4489</v>
      </c>
      <c r="N51" s="129" t="s">
        <v>4490</v>
      </c>
      <c r="O51" s="129" t="s">
        <v>4491</v>
      </c>
      <c r="P51" s="129" t="s">
        <v>4492</v>
      </c>
      <c r="Q51" s="129" t="s">
        <v>4493</v>
      </c>
      <c r="R51" s="129" t="s">
        <v>4494</v>
      </c>
    </row>
    <row r="52" spans="2:18" x14ac:dyDescent="0.25">
      <c r="B52" t="s">
        <v>42</v>
      </c>
      <c r="C52" s="71" t="b">
        <f>Weighting!Q64</f>
        <v>0</v>
      </c>
      <c r="D52" t="s">
        <v>43</v>
      </c>
      <c r="E52" s="71" t="b">
        <f>Weighting!S64</f>
        <v>0</v>
      </c>
      <c r="H52" s="130">
        <f>Weighting!C64</f>
        <v>0</v>
      </c>
      <c r="I52" s="130">
        <f>Weighting!D64</f>
        <v>0</v>
      </c>
      <c r="J52" s="37">
        <f>Weighting!D69</f>
        <v>0</v>
      </c>
      <c r="K52" s="37" t="str">
        <f>IF(C51=TRUE,Weighting!E69,"")</f>
        <v/>
      </c>
      <c r="L52" s="37" t="str">
        <f>IF(C52=TRUE,Weighting!F69,"")</f>
        <v/>
      </c>
      <c r="M52" s="37" t="str">
        <f>IF(C53=TRUE,Weighting!G69,"")</f>
        <v/>
      </c>
      <c r="N52" s="37" t="str">
        <f>IF(C54=TRUE,Weighting!H69,"")</f>
        <v/>
      </c>
      <c r="O52" s="37" t="str">
        <f>IF(E51=TRUE,Weighting!#REF!,"")</f>
        <v/>
      </c>
      <c r="P52" s="37" t="str">
        <f>IF(E52=TRUE,Weighting!#REF!,"")</f>
        <v/>
      </c>
      <c r="Q52" s="37" t="str">
        <f>IF(E53=TRUE,Weighting!K69,"")</f>
        <v/>
      </c>
      <c r="R52" s="37" t="str">
        <f>IF(E53=TRUE,Weighting!K67,"")</f>
        <v/>
      </c>
    </row>
    <row r="53" spans="2:18" x14ac:dyDescent="0.25">
      <c r="B53" t="s">
        <v>46</v>
      </c>
      <c r="C53" s="71" t="b">
        <f>Weighting!Q66</f>
        <v>0</v>
      </c>
      <c r="D53" t="s">
        <v>47</v>
      </c>
      <c r="E53" s="71" t="b">
        <f>Weighting!S66</f>
        <v>0</v>
      </c>
    </row>
    <row r="54" spans="2:18" x14ac:dyDescent="0.25">
      <c r="B54" t="s">
        <v>48</v>
      </c>
      <c r="C54" s="71" t="b">
        <f>Weighting!Q67</f>
        <v>0</v>
      </c>
      <c r="E54" s="71"/>
    </row>
    <row r="55" spans="2:18" x14ac:dyDescent="0.25">
      <c r="C55" s="71"/>
      <c r="E55" s="71"/>
    </row>
    <row r="56" spans="2:18" x14ac:dyDescent="0.25">
      <c r="C56" s="71"/>
      <c r="E56" s="71"/>
    </row>
    <row r="57" spans="2:18" x14ac:dyDescent="0.25">
      <c r="B57" t="s">
        <v>38</v>
      </c>
      <c r="C57" s="71" t="b">
        <f>Weighting!Q70</f>
        <v>0</v>
      </c>
      <c r="D57" t="s">
        <v>39</v>
      </c>
      <c r="E57" s="71" t="b">
        <f>Weighting!S70</f>
        <v>0</v>
      </c>
      <c r="H57" s="129" t="s">
        <v>4495</v>
      </c>
      <c r="I57" s="129" t="s">
        <v>4496</v>
      </c>
      <c r="J57" s="23" t="s">
        <v>4497</v>
      </c>
      <c r="K57" s="129" t="s">
        <v>4498</v>
      </c>
      <c r="L57" s="129" t="s">
        <v>4499</v>
      </c>
      <c r="M57" s="129" t="s">
        <v>4500</v>
      </c>
      <c r="N57" s="129" t="s">
        <v>4501</v>
      </c>
      <c r="O57" s="129" t="s">
        <v>4502</v>
      </c>
      <c r="P57" s="129" t="s">
        <v>4503</v>
      </c>
      <c r="Q57" s="129" t="s">
        <v>4504</v>
      </c>
      <c r="R57" s="129" t="s">
        <v>4505</v>
      </c>
    </row>
    <row r="58" spans="2:18" x14ac:dyDescent="0.25">
      <c r="B58" t="s">
        <v>42</v>
      </c>
      <c r="C58" s="71" t="b">
        <f>Weighting!Q71</f>
        <v>0</v>
      </c>
      <c r="D58" t="s">
        <v>43</v>
      </c>
      <c r="E58" s="71" t="b">
        <f>Weighting!S71</f>
        <v>0</v>
      </c>
      <c r="H58" s="130">
        <f>Weighting!C71</f>
        <v>0</v>
      </c>
      <c r="I58" s="130">
        <f>Weighting!D71</f>
        <v>0</v>
      </c>
      <c r="J58" s="37">
        <f>Weighting!D76</f>
        <v>0</v>
      </c>
      <c r="K58" s="37" t="str">
        <f>IF(C57=TRUE,Weighting!E76,"")</f>
        <v/>
      </c>
      <c r="L58" s="37" t="str">
        <f>IF(C58=TRUE,Weighting!F76,"")</f>
        <v/>
      </c>
      <c r="M58" s="37" t="str">
        <f>IF(C59=TRUE,Weighting!G76,"")</f>
        <v/>
      </c>
      <c r="N58" s="37" t="str">
        <f>IF(C60=TRUE,Weighting!H76,"")</f>
        <v/>
      </c>
      <c r="O58" s="37" t="str">
        <f>IF(E57=TRUE,Weighting!#REF!,"")</f>
        <v/>
      </c>
      <c r="P58" s="37" t="str">
        <f>IF(E58=TRUE,Weighting!#REF!,"")</f>
        <v/>
      </c>
      <c r="Q58" s="37" t="str">
        <f>IF(E59=TRUE,Weighting!K76,"")</f>
        <v/>
      </c>
      <c r="R58" s="37" t="str">
        <f>IF(E59=TRUE,Weighting!K74,"")</f>
        <v/>
      </c>
    </row>
    <row r="59" spans="2:18" x14ac:dyDescent="0.25">
      <c r="B59" t="s">
        <v>46</v>
      </c>
      <c r="C59" s="71" t="b">
        <f>Weighting!Q73</f>
        <v>0</v>
      </c>
      <c r="D59" t="s">
        <v>47</v>
      </c>
      <c r="E59" s="71" t="b">
        <f>Weighting!S73</f>
        <v>0</v>
      </c>
    </row>
    <row r="60" spans="2:18" x14ac:dyDescent="0.25">
      <c r="B60" t="s">
        <v>48</v>
      </c>
      <c r="C60" s="71" t="b">
        <f>Weighting!Q74</f>
        <v>0</v>
      </c>
      <c r="E60" s="7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A1:LI2"/>
  <sheetViews>
    <sheetView workbookViewId="0">
      <selection activeCell="F7" sqref="F7"/>
    </sheetView>
  </sheetViews>
  <sheetFormatPr defaultRowHeight="15" x14ac:dyDescent="0.25"/>
  <sheetData>
    <row r="1" spans="1:321" ht="409.5" x14ac:dyDescent="0.25">
      <c r="A1" s="36" t="s">
        <v>6554</v>
      </c>
      <c r="B1" s="36" t="s">
        <v>11</v>
      </c>
      <c r="C1" s="36" t="s">
        <v>4559</v>
      </c>
      <c r="D1" s="36" t="s">
        <v>4558</v>
      </c>
      <c r="E1" s="36" t="s">
        <v>12</v>
      </c>
      <c r="F1" s="36" t="s">
        <v>13</v>
      </c>
      <c r="G1" s="36" t="s">
        <v>14</v>
      </c>
      <c r="H1" s="36" t="s">
        <v>15</v>
      </c>
      <c r="I1" s="36" t="s">
        <v>4560</v>
      </c>
      <c r="J1" s="36" t="s">
        <v>16</v>
      </c>
      <c r="K1" s="36" t="s">
        <v>17</v>
      </c>
      <c r="L1" s="36" t="s">
        <v>18</v>
      </c>
      <c r="M1" s="36" t="s">
        <v>19</v>
      </c>
      <c r="N1" s="36" t="s">
        <v>20</v>
      </c>
      <c r="O1" s="36" t="s">
        <v>21</v>
      </c>
      <c r="P1" s="36" t="s">
        <v>17</v>
      </c>
      <c r="Q1" s="36" t="s">
        <v>18</v>
      </c>
      <c r="R1" s="36" t="s">
        <v>19</v>
      </c>
      <c r="S1" s="36" t="s">
        <v>20</v>
      </c>
      <c r="T1" s="36" t="s">
        <v>23</v>
      </c>
      <c r="U1" s="36"/>
      <c r="V1" s="36" t="s">
        <v>4197</v>
      </c>
      <c r="W1" s="36" t="s">
        <v>4200</v>
      </c>
      <c r="X1" s="36" t="s">
        <v>4202</v>
      </c>
      <c r="Y1" s="36" t="s">
        <v>4203</v>
      </c>
      <c r="Z1" s="36" t="s">
        <v>4516</v>
      </c>
      <c r="AA1" s="36" t="s">
        <v>4204</v>
      </c>
      <c r="AB1" s="36" t="s">
        <v>4202</v>
      </c>
      <c r="AC1" s="36" t="s">
        <v>4203</v>
      </c>
      <c r="AD1" s="36" t="s">
        <v>6200</v>
      </c>
      <c r="AE1" s="36" t="s">
        <v>6204</v>
      </c>
      <c r="AF1" s="36" t="s">
        <v>4207</v>
      </c>
      <c r="AG1" s="36" t="s">
        <v>6481</v>
      </c>
      <c r="AH1" s="36" t="s">
        <v>6208</v>
      </c>
      <c r="AI1" s="36" t="s">
        <v>6209</v>
      </c>
      <c r="AJ1" s="36" t="s">
        <v>4209</v>
      </c>
      <c r="AK1" s="36" t="s">
        <v>4211</v>
      </c>
      <c r="AL1" s="36" t="s">
        <v>4212</v>
      </c>
      <c r="AM1" s="36" t="s">
        <v>6211</v>
      </c>
      <c r="AN1" s="36" t="s">
        <v>4214</v>
      </c>
      <c r="AO1" s="36" t="s">
        <v>6555</v>
      </c>
      <c r="AP1" s="36" t="s">
        <v>4225</v>
      </c>
      <c r="AQ1" s="36" t="s">
        <v>6556</v>
      </c>
      <c r="AR1" s="36" t="s">
        <v>6557</v>
      </c>
      <c r="AS1" s="36" t="s">
        <v>6212</v>
      </c>
      <c r="AT1" s="36" t="s">
        <v>6558</v>
      </c>
      <c r="AU1" s="36" t="s">
        <v>4506</v>
      </c>
      <c r="AV1" s="36" t="s">
        <v>4507</v>
      </c>
      <c r="AW1" s="36" t="s">
        <v>4510</v>
      </c>
      <c r="AX1" s="36" t="s">
        <v>4509</v>
      </c>
      <c r="AY1" s="36" t="s">
        <v>4515</v>
      </c>
      <c r="AZ1" s="36" t="s">
        <v>4508</v>
      </c>
      <c r="BA1" s="36" t="s">
        <v>4511</v>
      </c>
      <c r="BB1" s="36" t="s">
        <v>4512</v>
      </c>
      <c r="BC1" s="36" t="s">
        <v>4514</v>
      </c>
      <c r="BD1" s="36" t="s">
        <v>4513</v>
      </c>
      <c r="BE1" s="36" t="s">
        <v>4232</v>
      </c>
      <c r="BF1" s="36" t="s">
        <v>6488</v>
      </c>
      <c r="BG1" s="36" t="s">
        <v>6216</v>
      </c>
      <c r="BH1" s="36" t="s">
        <v>6217</v>
      </c>
      <c r="BI1" s="36" t="s">
        <v>6477</v>
      </c>
      <c r="BJ1" s="36" t="s">
        <v>6218</v>
      </c>
      <c r="BK1" s="36" t="s">
        <v>6219</v>
      </c>
      <c r="BL1" s="36" t="s">
        <v>6220</v>
      </c>
      <c r="BM1" s="36" t="s">
        <v>6221</v>
      </c>
      <c r="BN1" s="36" t="s">
        <v>6222</v>
      </c>
      <c r="BO1" s="36" t="s">
        <v>6559</v>
      </c>
      <c r="BP1" s="36" t="s">
        <v>6560</v>
      </c>
      <c r="BQ1" s="36" t="s">
        <v>6484</v>
      </c>
      <c r="BR1" s="36" t="s">
        <v>6472</v>
      </c>
      <c r="BS1" s="36" t="s">
        <v>6473</v>
      </c>
      <c r="BT1" s="36" t="s">
        <v>6493</v>
      </c>
      <c r="BU1" s="36" t="s">
        <v>6214</v>
      </c>
      <c r="BV1" s="36" t="s">
        <v>6307</v>
      </c>
      <c r="BW1" s="36" t="s">
        <v>6215</v>
      </c>
      <c r="BX1" s="36" t="s">
        <v>6561</v>
      </c>
      <c r="BY1" s="36" t="s">
        <v>6562</v>
      </c>
      <c r="BZ1" s="36" t="s">
        <v>6223</v>
      </c>
      <c r="CA1" s="36" t="s">
        <v>6224</v>
      </c>
      <c r="CB1" s="36" t="s">
        <v>6225</v>
      </c>
      <c r="CC1" s="36" t="s">
        <v>6226</v>
      </c>
      <c r="CD1" s="36" t="s">
        <v>6227</v>
      </c>
      <c r="CE1" s="36" t="s">
        <v>6476</v>
      </c>
      <c r="CF1" s="129" t="s">
        <v>4529</v>
      </c>
      <c r="CG1" s="129" t="s">
        <v>4531</v>
      </c>
      <c r="CH1" s="129" t="s">
        <v>4530</v>
      </c>
      <c r="CI1" s="129" t="s">
        <v>4532</v>
      </c>
      <c r="CJ1" s="36" t="s">
        <v>6563</v>
      </c>
      <c r="CK1" s="36" t="s">
        <v>6257</v>
      </c>
      <c r="CL1" s="36" t="s">
        <v>6564</v>
      </c>
      <c r="CM1" s="36" t="s">
        <v>6563</v>
      </c>
      <c r="CN1" s="36" t="s">
        <v>6257</v>
      </c>
      <c r="CO1" s="36" t="s">
        <v>6276</v>
      </c>
      <c r="CP1" s="36" t="s">
        <v>6565</v>
      </c>
      <c r="CQ1" s="36" t="s">
        <v>6474</v>
      </c>
      <c r="CR1" s="36" t="s">
        <v>6269</v>
      </c>
      <c r="CS1" s="36" t="s">
        <v>6270</v>
      </c>
      <c r="CT1" s="36" t="s">
        <v>6275</v>
      </c>
      <c r="CU1" s="36" t="s">
        <v>6566</v>
      </c>
      <c r="CV1" s="36" t="s">
        <v>6475</v>
      </c>
      <c r="CW1" s="36" t="s">
        <v>6271</v>
      </c>
      <c r="CX1" s="36" t="s">
        <v>6272</v>
      </c>
      <c r="CY1" s="36" t="s">
        <v>6273</v>
      </c>
      <c r="CZ1" s="36" t="s">
        <v>6274</v>
      </c>
      <c r="DA1" s="36" t="s">
        <v>6567</v>
      </c>
      <c r="DB1" s="36" t="s">
        <v>4261</v>
      </c>
      <c r="DC1" s="36" t="s">
        <v>6239</v>
      </c>
      <c r="DD1" s="36" t="s">
        <v>4270</v>
      </c>
      <c r="DE1" s="36" t="s">
        <v>6240</v>
      </c>
      <c r="DF1" s="36" t="s">
        <v>6485</v>
      </c>
      <c r="DG1" s="36" t="s">
        <v>6479</v>
      </c>
      <c r="DH1" s="36" t="s">
        <v>6241</v>
      </c>
      <c r="DI1" s="36" t="s">
        <v>6243</v>
      </c>
      <c r="DJ1" s="36" t="s">
        <v>6244</v>
      </c>
      <c r="DK1" s="36" t="s">
        <v>4273</v>
      </c>
      <c r="DL1" s="36" t="s">
        <v>6245</v>
      </c>
      <c r="DM1" s="36" t="s">
        <v>6246</v>
      </c>
      <c r="DN1" s="36" t="s">
        <v>6247</v>
      </c>
      <c r="DO1" s="36" t="s">
        <v>6248</v>
      </c>
      <c r="DP1" s="36" t="s">
        <v>4275</v>
      </c>
      <c r="DQ1" s="133" t="s">
        <v>4278</v>
      </c>
      <c r="DR1" s="133" t="s">
        <v>4279</v>
      </c>
      <c r="DS1" s="133" t="s">
        <v>4280</v>
      </c>
      <c r="DT1" s="133" t="s">
        <v>4282</v>
      </c>
      <c r="DU1" s="133" t="s">
        <v>4527</v>
      </c>
      <c r="DV1" s="36" t="s">
        <v>4283</v>
      </c>
      <c r="DW1" s="36" t="s">
        <v>4566</v>
      </c>
      <c r="DX1" s="36" t="s">
        <v>6232</v>
      </c>
      <c r="DY1" s="36" t="s">
        <v>6233</v>
      </c>
      <c r="DZ1" s="36" t="s">
        <v>6569</v>
      </c>
      <c r="EA1" s="36" t="s">
        <v>6570</v>
      </c>
      <c r="EB1" s="36" t="s">
        <v>6571</v>
      </c>
      <c r="EC1" s="36" t="s">
        <v>6234</v>
      </c>
      <c r="ED1" s="36" t="s">
        <v>4540</v>
      </c>
      <c r="EE1" s="36" t="s">
        <v>4541</v>
      </c>
      <c r="EF1" s="36" t="s">
        <v>4288</v>
      </c>
      <c r="EG1" s="36" t="s">
        <v>4289</v>
      </c>
      <c r="EH1" s="36" t="s">
        <v>4290</v>
      </c>
      <c r="EI1" s="36" t="s">
        <v>4291</v>
      </c>
      <c r="EJ1" s="36" t="s">
        <v>4292</v>
      </c>
      <c r="EK1" s="36" t="s">
        <v>4293</v>
      </c>
      <c r="EL1" s="36" t="s">
        <v>4294</v>
      </c>
      <c r="EM1" s="36" t="s">
        <v>6250</v>
      </c>
      <c r="EN1" s="36" t="s">
        <v>6251</v>
      </c>
      <c r="EO1" s="36" t="s">
        <v>6252</v>
      </c>
      <c r="EP1" s="36" t="s">
        <v>6253</v>
      </c>
      <c r="EQ1" s="36" t="s">
        <v>4295</v>
      </c>
      <c r="ER1" s="36" t="s">
        <v>4296</v>
      </c>
      <c r="ES1" s="36" t="s">
        <v>4297</v>
      </c>
      <c r="ET1" s="36" t="s">
        <v>6256</v>
      </c>
      <c r="EU1" s="36" t="s">
        <v>6492</v>
      </c>
      <c r="EV1" s="182" t="s">
        <v>4399</v>
      </c>
      <c r="EW1" s="182" t="s">
        <v>4400</v>
      </c>
      <c r="EX1" s="36" t="s">
        <v>4401</v>
      </c>
      <c r="EY1" s="182" t="s">
        <v>4396</v>
      </c>
      <c r="EZ1" s="182" t="s">
        <v>4397</v>
      </c>
      <c r="FA1" s="182" t="s">
        <v>4402</v>
      </c>
      <c r="FB1" s="182" t="s">
        <v>4398</v>
      </c>
      <c r="FC1" s="182" t="s">
        <v>6494</v>
      </c>
      <c r="FD1" s="182" t="s">
        <v>6495</v>
      </c>
      <c r="FE1" s="182" t="s">
        <v>6496</v>
      </c>
      <c r="FF1" s="182" t="s">
        <v>6498</v>
      </c>
      <c r="FG1" s="182" t="s">
        <v>6497</v>
      </c>
      <c r="FH1" s="182" t="s">
        <v>6499</v>
      </c>
      <c r="FI1" s="182" t="s">
        <v>4403</v>
      </c>
      <c r="FJ1" s="182" t="s">
        <v>4404</v>
      </c>
      <c r="FK1" s="182" t="s">
        <v>4405</v>
      </c>
      <c r="FL1" s="182" t="s">
        <v>4406</v>
      </c>
      <c r="FM1" s="182" t="s">
        <v>4407</v>
      </c>
      <c r="FN1" s="182" t="s">
        <v>4408</v>
      </c>
      <c r="FO1" s="36" t="s">
        <v>4409</v>
      </c>
      <c r="FP1" s="182" t="s">
        <v>4410</v>
      </c>
      <c r="FQ1" s="182" t="s">
        <v>4411</v>
      </c>
      <c r="FR1" s="182" t="s">
        <v>4412</v>
      </c>
      <c r="FS1" s="182" t="s">
        <v>4413</v>
      </c>
      <c r="FT1" s="182" t="s">
        <v>6500</v>
      </c>
      <c r="FU1" s="182" t="s">
        <v>6501</v>
      </c>
      <c r="FV1" s="182" t="s">
        <v>6502</v>
      </c>
      <c r="FW1" s="182" t="s">
        <v>6503</v>
      </c>
      <c r="FX1" s="182" t="s">
        <v>6504</v>
      </c>
      <c r="FY1" s="182" t="s">
        <v>6505</v>
      </c>
      <c r="FZ1" s="182" t="s">
        <v>4414</v>
      </c>
      <c r="GA1" s="182" t="s">
        <v>4415</v>
      </c>
      <c r="GB1" s="182" t="s">
        <v>4416</v>
      </c>
      <c r="GC1" s="182" t="s">
        <v>4417</v>
      </c>
      <c r="GD1" s="182" t="s">
        <v>4418</v>
      </c>
      <c r="GE1" s="182" t="s">
        <v>4419</v>
      </c>
      <c r="GF1" s="36" t="s">
        <v>4420</v>
      </c>
      <c r="GG1" s="182" t="s">
        <v>4421</v>
      </c>
      <c r="GH1" s="182" t="s">
        <v>4422</v>
      </c>
      <c r="GI1" s="182" t="s">
        <v>4423</v>
      </c>
      <c r="GJ1" s="182" t="s">
        <v>4424</v>
      </c>
      <c r="GK1" s="182" t="s">
        <v>6506</v>
      </c>
      <c r="GL1" s="182" t="s">
        <v>6507</v>
      </c>
      <c r="GM1" s="182" t="s">
        <v>6508</v>
      </c>
      <c r="GN1" s="182" t="s">
        <v>6509</v>
      </c>
      <c r="GO1" s="182" t="s">
        <v>6510</v>
      </c>
      <c r="GP1" s="182" t="s">
        <v>6511</v>
      </c>
      <c r="GQ1" s="182" t="s">
        <v>4425</v>
      </c>
      <c r="GR1" s="182" t="s">
        <v>4426</v>
      </c>
      <c r="GS1" s="182" t="s">
        <v>4427</v>
      </c>
      <c r="GT1" s="182" t="s">
        <v>4428</v>
      </c>
      <c r="GU1" s="182" t="s">
        <v>4429</v>
      </c>
      <c r="GV1" s="182" t="s">
        <v>4430</v>
      </c>
      <c r="GW1" s="36" t="s">
        <v>4431</v>
      </c>
      <c r="GX1" s="182" t="s">
        <v>4432</v>
      </c>
      <c r="GY1" s="182" t="s">
        <v>4433</v>
      </c>
      <c r="GZ1" s="182" t="s">
        <v>4434</v>
      </c>
      <c r="HA1" s="182" t="s">
        <v>4435</v>
      </c>
      <c r="HB1" s="182" t="s">
        <v>6512</v>
      </c>
      <c r="HC1" s="182" t="s">
        <v>6513</v>
      </c>
      <c r="HD1" s="182" t="s">
        <v>6514</v>
      </c>
      <c r="HE1" s="182" t="s">
        <v>6515</v>
      </c>
      <c r="HF1" s="182" t="s">
        <v>6516</v>
      </c>
      <c r="HG1" s="182" t="s">
        <v>6517</v>
      </c>
      <c r="HH1" s="182" t="s">
        <v>4436</v>
      </c>
      <c r="HI1" s="182" t="s">
        <v>4437</v>
      </c>
      <c r="HJ1" s="182" t="s">
        <v>4438</v>
      </c>
      <c r="HK1" s="182" t="s">
        <v>4439</v>
      </c>
      <c r="HL1" s="182" t="s">
        <v>4440</v>
      </c>
      <c r="HM1" s="182" t="s">
        <v>4441</v>
      </c>
      <c r="HN1" s="36" t="s">
        <v>4442</v>
      </c>
      <c r="HO1" s="182" t="s">
        <v>4443</v>
      </c>
      <c r="HP1" s="182" t="s">
        <v>4444</v>
      </c>
      <c r="HQ1" s="182" t="s">
        <v>4445</v>
      </c>
      <c r="HR1" s="182" t="s">
        <v>4446</v>
      </c>
      <c r="HS1" s="182" t="s">
        <v>6518</v>
      </c>
      <c r="HT1" s="182" t="s">
        <v>6519</v>
      </c>
      <c r="HU1" s="182" t="s">
        <v>6520</v>
      </c>
      <c r="HV1" s="182" t="s">
        <v>6521</v>
      </c>
      <c r="HW1" s="182" t="s">
        <v>6522</v>
      </c>
      <c r="HX1" s="182" t="s">
        <v>6523</v>
      </c>
      <c r="HY1" s="182" t="s">
        <v>4447</v>
      </c>
      <c r="HZ1" s="182" t="s">
        <v>4448</v>
      </c>
      <c r="IA1" s="182" t="s">
        <v>4449</v>
      </c>
      <c r="IB1" s="182" t="s">
        <v>4450</v>
      </c>
      <c r="IC1" s="182" t="s">
        <v>4451</v>
      </c>
      <c r="ID1" s="182" t="s">
        <v>4452</v>
      </c>
      <c r="IE1" s="36" t="s">
        <v>4453</v>
      </c>
      <c r="IF1" s="182" t="s">
        <v>4454</v>
      </c>
      <c r="IG1" s="182" t="s">
        <v>4455</v>
      </c>
      <c r="IH1" s="182" t="s">
        <v>4456</v>
      </c>
      <c r="II1" s="182" t="s">
        <v>4457</v>
      </c>
      <c r="IJ1" s="182" t="s">
        <v>6524</v>
      </c>
      <c r="IK1" s="182" t="s">
        <v>6525</v>
      </c>
      <c r="IL1" s="182" t="s">
        <v>6526</v>
      </c>
      <c r="IM1" s="182" t="s">
        <v>6527</v>
      </c>
      <c r="IN1" s="182" t="s">
        <v>6528</v>
      </c>
      <c r="IO1" s="182" t="s">
        <v>6529</v>
      </c>
      <c r="IP1" s="182" t="s">
        <v>4458</v>
      </c>
      <c r="IQ1" s="182" t="s">
        <v>4459</v>
      </c>
      <c r="IR1" s="182" t="s">
        <v>4460</v>
      </c>
      <c r="IS1" s="182" t="s">
        <v>4461</v>
      </c>
      <c r="IT1" s="182" t="s">
        <v>4462</v>
      </c>
      <c r="IU1" s="182" t="s">
        <v>4463</v>
      </c>
      <c r="IV1" s="36" t="s">
        <v>4464</v>
      </c>
      <c r="IW1" s="182" t="s">
        <v>4465</v>
      </c>
      <c r="IX1" s="182" t="s">
        <v>4466</v>
      </c>
      <c r="IY1" s="182" t="s">
        <v>4467</v>
      </c>
      <c r="IZ1" s="182" t="s">
        <v>4468</v>
      </c>
      <c r="JA1" s="182" t="s">
        <v>6530</v>
      </c>
      <c r="JB1" s="182" t="s">
        <v>6531</v>
      </c>
      <c r="JC1" s="182" t="s">
        <v>6532</v>
      </c>
      <c r="JD1" s="182" t="s">
        <v>6533</v>
      </c>
      <c r="JE1" s="182" t="s">
        <v>6534</v>
      </c>
      <c r="JF1" s="182" t="s">
        <v>6535</v>
      </c>
      <c r="JG1" s="182" t="s">
        <v>4469</v>
      </c>
      <c r="JH1" s="182" t="s">
        <v>4470</v>
      </c>
      <c r="JI1" s="182" t="s">
        <v>4471</v>
      </c>
      <c r="JJ1" s="182" t="s">
        <v>4472</v>
      </c>
      <c r="JK1" s="182" t="s">
        <v>4473</v>
      </c>
      <c r="JL1" s="182" t="s">
        <v>4474</v>
      </c>
      <c r="JM1" s="36" t="s">
        <v>4475</v>
      </c>
      <c r="JN1" s="182" t="s">
        <v>4476</v>
      </c>
      <c r="JO1" s="182" t="s">
        <v>4477</v>
      </c>
      <c r="JP1" s="182" t="s">
        <v>4478</v>
      </c>
      <c r="JQ1" s="182" t="s">
        <v>4479</v>
      </c>
      <c r="JR1" s="182" t="s">
        <v>6536</v>
      </c>
      <c r="JS1" s="182" t="s">
        <v>6537</v>
      </c>
      <c r="JT1" s="182" t="s">
        <v>6538</v>
      </c>
      <c r="JU1" s="182" t="s">
        <v>6539</v>
      </c>
      <c r="JV1" s="182" t="s">
        <v>6540</v>
      </c>
      <c r="JW1" s="182" t="s">
        <v>6541</v>
      </c>
      <c r="JX1" s="182" t="s">
        <v>4480</v>
      </c>
      <c r="JY1" s="182" t="s">
        <v>4481</v>
      </c>
      <c r="JZ1" s="182" t="s">
        <v>4482</v>
      </c>
      <c r="KA1" s="182" t="s">
        <v>4483</v>
      </c>
      <c r="KB1" s="182" t="s">
        <v>4484</v>
      </c>
      <c r="KC1" s="182" t="s">
        <v>4485</v>
      </c>
      <c r="KD1" s="36" t="s">
        <v>4486</v>
      </c>
      <c r="KE1" s="182" t="s">
        <v>4487</v>
      </c>
      <c r="KF1" s="182" t="s">
        <v>4488</v>
      </c>
      <c r="KG1" s="182" t="s">
        <v>4489</v>
      </c>
      <c r="KH1" s="182" t="s">
        <v>4490</v>
      </c>
      <c r="KI1" s="182" t="s">
        <v>6542</v>
      </c>
      <c r="KJ1" s="182" t="s">
        <v>6543</v>
      </c>
      <c r="KK1" s="182" t="s">
        <v>6544</v>
      </c>
      <c r="KL1" s="182" t="s">
        <v>6545</v>
      </c>
      <c r="KM1" s="182" t="s">
        <v>6546</v>
      </c>
      <c r="KN1" s="182" t="s">
        <v>6547</v>
      </c>
      <c r="KO1" s="182" t="s">
        <v>4491</v>
      </c>
      <c r="KP1" s="182" t="s">
        <v>4492</v>
      </c>
      <c r="KQ1" s="182" t="s">
        <v>4493</v>
      </c>
      <c r="KR1" s="182" t="s">
        <v>4494</v>
      </c>
      <c r="KS1" s="182" t="s">
        <v>4495</v>
      </c>
      <c r="KT1" s="182" t="s">
        <v>4496</v>
      </c>
      <c r="KU1" s="36" t="s">
        <v>4497</v>
      </c>
      <c r="KV1" s="182" t="s">
        <v>4498</v>
      </c>
      <c r="KW1" s="182" t="s">
        <v>4499</v>
      </c>
      <c r="KX1" s="182" t="s">
        <v>4500</v>
      </c>
      <c r="KY1" s="182" t="s">
        <v>4501</v>
      </c>
      <c r="KZ1" s="182" t="s">
        <v>6548</v>
      </c>
      <c r="LA1" s="182" t="s">
        <v>6549</v>
      </c>
      <c r="LB1" s="182" t="s">
        <v>6550</v>
      </c>
      <c r="LC1" s="182" t="s">
        <v>6551</v>
      </c>
      <c r="LD1" s="182" t="s">
        <v>6552</v>
      </c>
      <c r="LE1" s="182" t="s">
        <v>6553</v>
      </c>
      <c r="LF1" s="182" t="s">
        <v>4502</v>
      </c>
      <c r="LG1" s="182" t="s">
        <v>4503</v>
      </c>
      <c r="LH1" s="182" t="s">
        <v>4504</v>
      </c>
      <c r="LI1" s="182" t="s">
        <v>4505</v>
      </c>
    </row>
    <row r="2" spans="1:321" ht="409.5" x14ac:dyDescent="0.25">
      <c r="A2" s="36" t="str">
        <f t="array" ref="A2:EU2">TRANSPOSE('Report Tracker'!D3:D153)</f>
        <v>REGION 13: AUSTIN</v>
      </c>
      <c r="B2" s="36" t="str">
        <v>DOSS CONSOLIDATED CSD (086024)</v>
      </c>
      <c r="C2" s="36" t="str">
        <v>No</v>
      </c>
      <c r="D2" s="36">
        <v>0</v>
      </c>
      <c r="E2" s="36" t="str">
        <v>Yes</v>
      </c>
      <c r="F2" s="36" t="str">
        <v>TIA Rural Cohort</v>
      </c>
      <c r="G2" s="36" t="str">
        <v>325-481-4026</v>
      </c>
      <c r="H2" s="36" t="str">
        <v>robin.graves@esc15.net</v>
      </c>
      <c r="I2" s="36" t="str">
        <v>The TIA Rural Cohort provided yearlong support in the development of our TIA local designation plan through technical assistance, trainings, and resources.  The district used reources and knowledge gained to develop our plan with local stakeholders.</v>
      </c>
      <c r="J2" s="23" t="str">
        <v>Pam Seipp</v>
      </c>
      <c r="K2" s="23" t="str">
        <v>Interim Superintendent</v>
      </c>
      <c r="L2" s="23" t="str">
        <v>830-669-2411</v>
      </c>
      <c r="M2" s="23" t="str">
        <v>N/A</v>
      </c>
      <c r="N2" s="23" t="str">
        <v>pseipp@doss.txed.net</v>
      </c>
      <c r="O2" s="23" t="str">
        <v>Elise Studer</v>
      </c>
      <c r="P2" s="23" t="str">
        <v>Administrative Assistant</v>
      </c>
      <c r="Q2" s="23" t="str">
        <v>830-669-2411</v>
      </c>
      <c r="R2" s="23" t="str">
        <v>N/A</v>
      </c>
      <c r="S2" s="23" t="str">
        <v>estuder@doss.txed.net</v>
      </c>
      <c r="T2" s="36" t="str">
        <v xml:space="preserve">Recruiting and retaining high quality teachers has been a difficult task and one that our small rural district feels is the most vital part of student success.  Having ongoing relationships with effective teachers helps the teachers know students at a deeper level, which ultimately helps identify and resolve issues in learning.  Over the past several years, we have had very few applicants and with most having no or limited experience.  Our hope is that this program will allow us to draw quality candidates and encourage those currently teaching to stay and grow in the profession.  As a one campus district where teachers have multi-grades in a classroom, we have recently been unsuccessful in filling positions.  TIA will help us identify and support effective teachers for those positions which will in turn support a more consistent educational experience for our students. Our district understands the value of recognizing and supporting high quality educators.  The systems within TIA align with educational best practices and the goals for HB 3 set by our school board as well as the TEA accountability system.  The district has a goal of having a TIA system approved so that data can be submitted, and teachers recognized.  With this recognition, the district hopes to be able to recruit certified, qualified teachers for any open teaching positions and to retain the quality teachers currently in place. Our first goal is to recruit and retain exemplary employees who are committed to student success and professional growth.  This aligns with our mission to educate all students and to expect high levels of academic performance.  TIA supports this explicitly.  </v>
      </c>
      <c r="U2" s="23">
        <v>0</v>
      </c>
      <c r="V2" s="23" t="str">
        <v>T-TESS</v>
      </c>
      <c r="W2" s="23" t="str">
        <v>every three years</v>
      </c>
      <c r="X2" s="23">
        <v>0</v>
      </c>
      <c r="Y2" s="23">
        <v>0</v>
      </c>
      <c r="Z2" s="23">
        <v>0</v>
      </c>
      <c r="AA2" s="23">
        <v>0</v>
      </c>
      <c r="AB2" s="23">
        <v>0</v>
      </c>
      <c r="AC2" s="23">
        <v>0</v>
      </c>
      <c r="AD2" s="23">
        <v>0</v>
      </c>
      <c r="AE2" s="23">
        <v>0</v>
      </c>
      <c r="AF2" s="23" t="str">
        <v>1 or 2 appraisers</v>
      </c>
      <c r="AG2" s="23">
        <v>0</v>
      </c>
      <c r="AH2" s="23">
        <v>0</v>
      </c>
      <c r="AI2" s="23">
        <v>0</v>
      </c>
      <c r="AJ2" s="23" t="str">
        <v>The District's approved appraisers will be normed and calibrated across appraisers, content areas, grade levels, and the campus.  Calibration practice will be scheduled quarterly.  The appraisers will undergo a rigorous calibration process, including all of the following at least annually:  a. Participating in an in-depth review of the T-TESS rubric with particular emphasis on "look-fors" for each dimension; b. Conducting calibration walkthroughs to establish inter-rater reliability between appraisers; c. Requiring certified appraisers to complete training modules for Domains 2 and 3* provided by teachfortexas.org; d. Conducting team appraisals (on video) in which appraisers and an ESC partner score and document evidence individually and then review and discuss scores as an appraiser team in order to calibrate (annually).  *Note:  Full calibration and certification required for all 4 Domains of T-TESS is required, but specific support for the two observable domains (Domains 2 and 3) is provided via training modules.</v>
      </c>
      <c r="AK2" s="23" t="str">
        <v>The District will partners with our local service center and a similar size/culture school to do joint walkthroughs.  We score and collect evidence for the lessons observed together. Then notes are compared to see if we are calibrated on scores and the evidence collected.  *Note:  This "scoring and evidence" process is used for calibration purposes only and does not count as part of the teacher's official scores.</v>
      </c>
      <c r="AL2" s="23" t="str">
        <v>Yes</v>
      </c>
      <c r="AM2" s="23" t="str">
        <v xml:space="preserve">The District will quarterly review T-TESS ratings by grade - subject - and appraiser, and same rigor level.  Progress checks of student growth will be reviewed each cycle according to a checkpoint calendar. Trend data will be discussed with teachers in a scheduled diagnostic checkpoint meeting. </v>
      </c>
      <c r="AN2" s="23" t="str">
        <v xml:space="preserve">During bi-annual review, T-TESS data will be analyzed by domain and dimension by subject area and appraiser, if applicable.  The District and assigned district staff will participate in these reviews at middle of the year and end of the year to analyze the data and align to the T-TESS rubric.  At the campus level, the team will look at skew in teacher instructional practice, lack of appraiser calibration, and appraiser bias. </v>
      </c>
      <c r="AO2" s="23" t="str">
        <v xml:space="preserve">The District will use T-TESS Evaluation Management System to analyze T-TESS data by domain and dimension at the campus level and the appraiser level to monitor district trends.  The District is a single campus district.  This data will be reviewed quarterly. At the district level, the team will look at data by teacher instructional practice, lack of appraiser calibration, appraiser bias, and campus.   </v>
      </c>
      <c r="AP2" s="23" t="str">
        <v xml:space="preserve">By subject, By grade, By appraiser, By campus, </v>
      </c>
      <c r="AQ2" s="23" t="str">
        <v>If the district realizes that appraisers are not calibrated, the following will actions will be implemented:
a) For rating calibration issues, the district will identify the appraiser(s) who are not calibrated and district staff will offer additional training and opportunities for practice rating specific dimensions through NIET videos or in-person calibration practices.
b) For aligned evidence for rating calibration issues, the district will identify the appraiser(s) who need to work on aligning evidence for ratings and will offer additional T-TESS training opportunities and practice scripting and categorizing evidence either with district staff or with ESC T-TESS trainers.</v>
      </c>
      <c r="AR2" s="23" t="str">
        <v xml:space="preserve">The District will quarterly review district-wide trends in data for correlation between teacher observation data and student growth data at the district level annually using reports from T-TESS Evaluation Management System and a District student growth data dashboard.  District and campus data will be reviewed for correlatoin by appraiser, grade level, and content area. End of year data will be reviewed and analyzed for trends at the district level.  Ongoing teacher observation and student growth data will be reviewed with teachers during diagnostic checkpoint meetings each cycle.  </v>
      </c>
      <c r="AS2" s="23" t="str">
        <v>quarterly</v>
      </c>
      <c r="AT2" s="23" t="str">
        <v xml:space="preserve">To determine the root cause of a lack of correlation when comparing teacher observation data to student growth data, the district will look at district level lack of correlation by content area, grade level, and appraiser.  District leaders will analyze instructional capacity of teachers, appraiser calibration data, and review the validity of student data.  If lack of correlation is due to appraiser calibration, the district will address calibration with the identified appraiser(s) including additional training with ESC T-TESS trainers.  Additional observation practices will be offered with district staff to recalibrate to the T-TESS rubric through NIET calibration videos.  If lack of correlation is due to teacher instructional practices, the district administrator will monitor instructional practices at the grade level where the deficit exists.  The district administrator will monitor observation data and will identify professional development needed for improvement.  The district will offer coaching models to provide teachers with support.  The district administrator will hold conferences with identified teachers to provide specific coaching feedback and conduct classroom visits.  If the lack of correlation is due to invalid student growth measures, the district will review procedures related to administering the student growth measure.  If the issue is related to a 3rd party vendor, the district will work with vendor to discuss any discrepancies.  </v>
      </c>
      <c r="AU2" s="23" t="str">
        <v>Yes</v>
      </c>
      <c r="AV2" s="23" t="str">
        <v>No</v>
      </c>
      <c r="AW2" s="23">
        <v>1</v>
      </c>
      <c r="AX2" s="23">
        <v>2</v>
      </c>
      <c r="AY2" s="23">
        <v>2</v>
      </c>
      <c r="AZ2" s="23">
        <v>2</v>
      </c>
      <c r="BA2" s="23">
        <v>1</v>
      </c>
      <c r="BB2" s="23">
        <v>2</v>
      </c>
      <c r="BC2" s="23">
        <v>2</v>
      </c>
      <c r="BD2" s="23">
        <v>2</v>
      </c>
      <c r="BE2" s="23" t="str">
        <v>Teachers on both non-probationary and probationary contracts will have one scored full observation and four walkthroughs, two of which are scored.  The score for the Teacher Observation Component will be calculated at the end of the year by taking the average of all scored dimensions in Domains 2 and 3 taken over the course of the year, including scores on both of the scored walkthroughs. For all four scored, the same form will be used by all appraisers for consistency.</v>
      </c>
      <c r="BF2" s="23" t="str">
        <v>Yes</v>
      </c>
      <c r="BG2" s="23">
        <v>0</v>
      </c>
      <c r="BH2" s="23">
        <v>0</v>
      </c>
      <c r="BI2" s="23">
        <v>0</v>
      </c>
      <c r="BJ2" s="23">
        <v>0</v>
      </c>
      <c r="BK2" s="23">
        <v>0</v>
      </c>
      <c r="BL2" s="23">
        <v>0</v>
      </c>
      <c r="BM2" s="23">
        <v>0</v>
      </c>
      <c r="BN2" s="23">
        <v>0</v>
      </c>
      <c r="BO2" s="23">
        <v>0</v>
      </c>
      <c r="BP2" s="23">
        <v>0</v>
      </c>
      <c r="BQ2" s="23">
        <v>0</v>
      </c>
      <c r="BR2" s="23">
        <v>0</v>
      </c>
      <c r="BS2" s="23">
        <v>0</v>
      </c>
      <c r="BT2" s="23">
        <v>0</v>
      </c>
      <c r="BU2" s="23">
        <v>0</v>
      </c>
      <c r="BV2" s="23" t="str">
        <v/>
      </c>
      <c r="BW2" s="23">
        <v>0</v>
      </c>
      <c r="BX2" s="23">
        <v>0</v>
      </c>
      <c r="BY2" s="23">
        <v>0</v>
      </c>
      <c r="BZ2" s="23">
        <v>0</v>
      </c>
      <c r="CA2" s="23">
        <v>0</v>
      </c>
      <c r="CB2" s="23">
        <v>0</v>
      </c>
      <c r="CC2" s="23">
        <v>0</v>
      </c>
      <c r="CD2" s="23">
        <v>0</v>
      </c>
      <c r="CE2" s="23">
        <v>0</v>
      </c>
      <c r="CF2" s="23" t="str">
        <v/>
      </c>
      <c r="CG2" s="23" t="str">
        <v>End of year STAAR result,mClass,Other assessment please reference weighting tab</v>
      </c>
      <c r="CH2" s="23" t="str">
        <v/>
      </c>
      <c r="CI2" s="23" t="str">
        <v/>
      </c>
      <c r="CJ2" s="23">
        <v>0</v>
      </c>
      <c r="CK2" s="23" t="str">
        <v/>
      </c>
      <c r="CL2" s="23">
        <v>0</v>
      </c>
      <c r="CM2" s="23" t="str">
        <v>mClass:  The district will use mClass from Amplify for Kindergarten, First Grade and Second Grade Reading because this test is on the commissioner approved assessment list for K-2 and has support from our teachers.  Our district has used this historically, and all teachers and students are familiar with the diagnostic test administration.                                                                                                                                                                                                                                                                                                                                                       STAAR Released:  The district will use a STAAR Released for 3rd through 8th English Language Arts and Reading and Mathematics because this is State approved and vetted assessment that identifies students’ grade-level proficiency in content area strands, has support from our teachers, and is understood by parents and community.  Certainly, our district has used this historically and all teachers and students are familiar with the secure test administration.
Note:  Both mClass and STAAR assessments were reviewed with the District Leadership Team and the District Improvement Council for selection and use for pre- and post- tests.</v>
      </c>
      <c r="CN2" s="23" t="str">
        <v>We follow the same protocols used for STAAR,We follow the protocols recommended by the 3rd party vendor,</v>
      </c>
      <c r="CO2" s="23" t="str">
        <v>Individualized</v>
      </c>
      <c r="CP2" s="23" t="str">
        <v xml:space="preserve">mclass:  The district will use the mclass beginning of the year (BOY) diagnostic to determine growth using the Individualized Model.  The district will consider growth considerations identified by the 3rd party vendor to review diagnostic data and set the student individual growth goals.  At the end of the year (EOY), the scores will be analyzed to see if students met or exceeded these goals. 
STAAR Released:  The district will use the STAAR Released as a beginning of the year (BOY) diagnostic to determine growth using the Individualized Model.  At the end of the year (EOY) students’ actual scores on the Spring STAAR will be compared to the individualized growth targets set for each student to determine whether students “met” or “did not meet” their expected growth target.
NOTE:  The District uses the Individual Model as it is most appropriate due to the number of students and the type of students.  The District enrolment is 22 total students in grades Kindergarten through Grade Eight.  Twenty percent (20%) of the population are identified as special education students with ARD committee approved IEP’s.  For these students we approve individual goals.  With the 80% of the population 40% came to us this year from home school learning.  Therefore, with these numbers, the individual growth model is appropriate.                                                        </v>
      </c>
      <c r="CQ2" s="23" t="str">
        <v/>
      </c>
      <c r="CR2" s="23">
        <v>0</v>
      </c>
      <c r="CS2" s="23">
        <v>0</v>
      </c>
      <c r="CT2" s="23">
        <v>0</v>
      </c>
      <c r="CU2" s="23">
        <v>0</v>
      </c>
      <c r="CV2" s="23" t="str">
        <v/>
      </c>
      <c r="CW2" s="23">
        <v>0</v>
      </c>
      <c r="CX2" s="23">
        <v>0</v>
      </c>
      <c r="CY2" s="23">
        <v>0</v>
      </c>
      <c r="CZ2" s="23">
        <v>0</v>
      </c>
      <c r="DA2" s="23">
        <v>0</v>
      </c>
      <c r="DB2" s="23" t="str">
        <v>Doss CCSD is a very small rural school district.  During the application year, the District had two teachers, two aides, one office assistant, and a part time Interim Superintendent. The District was committed to establishing a TIA Planning committee that was made of diverse representation from stakeholders at all levels and serving in a variety of roles.  To ensure representation on the committee was equitable, the District included all employees, instructional and otherwise.  The District also included the District Improvement Committee (DIC) which includes not only all staff, but parents/guardians, business members, and community members.  The District Administrator serves as the Interim Superintendent, Principal, Human Resource Officer, and Business Manager, and was involved in the TIA planning meeting..</v>
      </c>
      <c r="DC2" s="23" t="str">
        <v>Teachers, Campus Leaders, The TIA Planning Committee Included include the groups identified, as well as these:  Parents/Guardians, Business and Community through the District Improvement Council, and the Board of Trustees.</v>
      </c>
      <c r="DD2" s="23" t="str">
        <v>Teachers, Campus Leaders, District Leaders, Community Members, Families of students, District surveys always include the groups identified, as well as these:  Parents/Guardians, Business and Community through the District Improvement Council, and the Board of Trustees.</v>
      </c>
      <c r="DE2" s="23" t="str">
        <v xml:space="preserve">After stakeholder meetings with each of these three:  Leadership Team (District Employees), District Improvement Council (DIC), and Board of Trustees, the District surveyed initially the two teachers. The second survey included each of the above listed groups as well as parents/guardians. Analysis of the second survey varied from what instructional staff indicated. Using this analysis, and through a Leadership Meeting, the instructional staff identified specifics for the student growth component and the spending component should be done by an appraiser at the other campus.  For all four scored, the same form will be used by all appraisers for consistency.  The district has implemented this process moving forward based on the feedback given by stakeholders. </v>
      </c>
      <c r="DF2" s="23" t="str">
        <v xml:space="preserve">a. As mentioned in question 2 above, ongoing feedback was gathered, and specific feedback related to the distribution of TIA funds, inclusion of the support staff, and pre-and post-tests assisted in strengthening our local designation system.  One example of stakeholder feedback that was shared and assisted with the strengthening of our implementation was the idea to include only reading teacher at the Kinder through 2nd level and three core subjects at the 3rd through 8th grade level, with the desire to add the fourth core subject in succeeding years. Additionally, stakeholder feedback identified the desire for awardees to receive the incentive compensation on one ump sum rather than being paid out over the year.
b. The District Leadership Team (District Employees) meets monthly and TIA information, discussion, and planning was regularly included on the agenda.  The District Improvement Council (DIC) meets quarterly and the same agenda items were included at these meetings.  Information from each of these meetings was provided in reports to Board of Trustees, who expect to approve the final spending plan presented in this application, once accepted by the Agency. 
</v>
      </c>
      <c r="DG2" s="23" t="str">
        <v xml:space="preserve">Once the TIA system application has been submitted in April, an informational training meeting will be held for all employees at the end of May 2023 to review requirements needed for eligible teaching assignments to earn a designation.  During professional development in August 2023, after system approval, all employees will receive comprehensive training on the components of the TIA plan, the process the district will use to designate teachers, district requirements to earn a designation, how to seek additional support, relevant professional development, and other resources. </v>
      </c>
      <c r="DH2" s="23" t="str">
        <v xml:space="preserve">The District has created a Google folder that will be available after approval in August 2023 where teachers and leaders will be able to find resources that explain the TIA system components including teacher evaluations, student growth measures, how student growth pertains to teachers and students, TIA score calculations, spending plan, committee members, and minutes and agendas from stakeholder meetings.  Outside of the Google folder, information will be organized in a TIA Information Plan document that will be provided to all employees and will be housed on the District website. </v>
      </c>
      <c r="DI2" s="23" t="str">
        <v>As mentioned in B.3. above, The District Leadership Team (District Employees) meets monthly and TIA information, discussion, and planning was regularly included on the agenda.  The District Improvement Council (DIC) meets quarterly and the same agenda items were included at these meetings.  Initially, the application components were shared with both groups, and throughout the year one or more component was included in the meeting discussion and planning.  Slides provided through training with the ESC 15 Rural Cohort were shared with both groups for clarification. With information shared, teachers and others had a chance to ask questions and make suggestions.  Then, surveys were sent to employees and other members to gauge their support of the TIA system.  By “chunking” the information and application process, employees, committee members, and Board members were able to focus on each component, including options of the TIA process and best practices.  ask questions and make suggestions.  Following these meetings, surveys were sent to staff members to guage their support of the TIA system.  In January, campus and district leaders presented the proposed TIA system to school board members for questions, comments, and feedback.  As general understanding of the TIA system has spread across the district, the teacher support of the TIA system has increased from 65% in October 2022 to 96% in February 2023.  Many people were overwhelmed by the thought that busy teachers were going to have to do more work.  The TIA process is rooted in best practices, and now teachers understand that they should just continue with these as they have been.</v>
      </c>
      <c r="DJ2" s="23" t="str">
        <v>Resources for teachers will be shared through staff meetings, emails, and district professional development.  Teachers will have the opportunity to meet with campus leaders during their T-TESS cycle (BOY, MOY, EOY meetings) to discuss progress toward goals.  Instructional coaching and feedback will occur following any classroom visit, formal or informal, scored or unscored.  Training on the T-TESS rubric will be held for all staff in August 2023.  Regular data review on classroom assessments will be held during high quality professional learning community meetings.  Training on pre-test/post-test protocols will be held in August 2023 and in early April 2024.  Campus leaders will work with district leaders to ensure that appropriate staff development is provided for teachers based on observation and student data trends.  The TIA team will meet once a semester to review data, to evaluate teacher progress, and to address any questions that have arisen.</v>
      </c>
      <c r="DK2" s="23" t="str">
        <v>Teachers, Campus Leaders, District Leaders, Community Members, Families of students, District commnication always include the groups identified, as well as these:  Parents/Guardians, Business and Community through the District Improvement council, and the Board of Trustees.</v>
      </c>
      <c r="DL2" s="23" t="str">
        <v xml:space="preserve">a. Teachers will be notified by Superintendent in-person if they are being submitted for a designation as soon as the data is verified and submitted to Texas Tech.  During this in-person meeting, written notification will also be provided.
b. Once the district receives confirmation of earned designations, the district and campus leaders will recognize designated teachers in May 2025.  Individuals who will be designated will be notified prior to this event so that friends and family can be included.  Designated teachers will also be announced by employee email, in the District newsletter, on the District’s website, and in the local newspaper.  
b) Once the district receiveds confirmation of earned designations, the district and campus leaders will recognized designated teachers in May 2025.  Individuals who will be designated will be notified prior to this event so that friends and family can be included.  Designated teachers will also be announced by staff email, in the parent newsletter, on the district's social media account, and in the local newspaper.  </v>
      </c>
      <c r="DM2" s="23" t="str">
        <v>The final approved TIA plan will be shared with staff in August 2024 during professional development.  The final plan will also be shared with the Board of Trustees in August and with the District Improvement Council (DIC) in October 2024.  The final plan will also be housed in the Google folder of resources and will be posted on the District’s website.</v>
      </c>
      <c r="DN2" s="23" t="str">
        <v xml:space="preserve">Prior to the release of the survey, the components of the TIA system will be reviewed at a Leadership Team Meeting.  The Superintendent will explain that the survey is coming from Texas Tech University and that all teachers will be expected to completed the survey.  Once the survey is released, teachers will have time during a scheduled meeting set aside for this to be completed.  </v>
      </c>
      <c r="DO2" s="23" t="str">
        <v xml:space="preserve">Results of the Texas Tech survey will be reviewed by the TIA team and will be used to make any needed adjustment to the ongoing local designation system supports and procedures.  Professional development and training will be offered based on the need expressed in the survey results.  </v>
      </c>
      <c r="DP2" s="23" t="str">
        <v>The Texas Tech survey results will be shared with district staff during professional development in August 2023.  Campus and district leaders will share any actions that will be taken as a result of the teacher buy-in surveys data.  The school board will be provided with regular TIA updates on the monthly agenda.</v>
      </c>
      <c r="DQ2" s="44">
        <v>0.6</v>
      </c>
      <c r="DR2" s="44">
        <v>0.3</v>
      </c>
      <c r="DS2" s="44">
        <v>0.1</v>
      </c>
      <c r="DT2" s="44" t="str">
        <v xml:space="preserve">a. The first year the district receives notice of designated teachers, the district will pay a one-time stipend to the designated teachers by August 31, 2025.  In subsequent years, teachers will receive a one-time stipend in their May paycheck.  All funds will be expended by August 31st.  
b. Specifically, the funding allotment going to other teachers will be split evenly across all other teachers/instructional aides as a one-time stipend by August 31, 2055.  In subsequent years, all other teachers/instructional aides will receive a one-time stipend in their May paycheck.  All funds will be expended by August 31st.  
</v>
      </c>
      <c r="DU2" s="44" t="str">
        <v xml:space="preserve">The 10% will be reserved by the districct to maintain the program as required by the Texas Education Agency and to help pay the district's portion of TRS for teachers. </v>
      </c>
      <c r="DV2" s="23" t="str">
        <v xml:space="preserve">The first year the district receives notice of designated teachers, the district will pay a one-time stipend by August 31, 2025.  In subsequent years, teachers will receive a one-time stipend in their May paycheck.  All funds will be expended by August 31st annually. </v>
      </c>
      <c r="DW2" s="23" t="str">
        <v>After stakeholder meetings and survey data, the TIA development committee determined that the teachers earning the highest T-TESS ratings and who are promoting high levels of student growth should receive funds.  In the district plan, 60% of the funds will go to the designated teachers.  The district's TIA plan aligns with the district's goal of recruiting and retaining high quality instructional staff.</v>
      </c>
      <c r="DX2" s="23" t="str">
        <v xml:space="preserve">a. The first year the district receives notice of designated teachers, the district will use 60% of the funds to pay a one-time stipend to the designated teachers by August 31, 2025.  In subsequent years, teachers will receive a one-time stipend in their May paycheck.  All funds will be expended by August 31st. The district’s TIA plan aligns with the district’s goal of recruiting and retaining high quality instructional staff.  
b. The TIA development committee determined that due to the small number of teachers and that both teachers have instructional aides, that 30% of the funding allotment should be shared equally by these staff members.  This aligns with the district's goal of recruiting and retaining high quality instructional staff. Specifically, the 30% funding allotment going to other teachers will be split evenly across all other teachers/instructional aides as a one-time stipend by August 31, 2055.  In subsequent years, all other teachers/instructional aides will receive a one-time stipend in their May paycheck.  All funds will be expended by August 31st.  </v>
      </c>
      <c r="DY2" s="23" t="str">
        <v xml:space="preserve">The Board of Trustees will approve the budget that includes the expenditure of TIA funds for the first year during the May 2025 board meeting.  In subsequent years, the budget will be approved during the August board meeting.  </v>
      </c>
      <c r="DZ2" s="23" t="str">
        <v>TIA funds reserved for compensation will go to the teachers on the campus where the designated teachers are assigned.  If the designated teacher leaves before the Winter Roster Submission, the district understands that an allotment will not be generated, and, therefore, no compensation will be given to the teacher.  The district will pay out funds to designated teachers based on the TIA funds received.</v>
      </c>
      <c r="EA2" s="23" t="str">
        <v xml:space="preserve">1) If a designated teacher retires/resigns after the Winter Roster Submission and effective after the end of the school year, the teacher will receive their allotment as outlined in the spending plan.
2) If the designated teacher retires/resigns after the Winter Roster Submission and effective before the end of the school year, the designated teacher will not receive their stipend.  
3) If a designated teacher resigns/retires after the Winter Roster Submission and effective after the last day to resign in the summer, then the designated teacher will not receive the stipend.
4) If a designated teacher leaves the district after the Winter Roster Submission due to termination, the teacher will not receive their stipend. </v>
      </c>
      <c r="EB2" s="23" t="str">
        <v>No</v>
      </c>
      <c r="EC2" s="23" t="str">
        <v>The remaining shares of the unused allotments will be equally distributed to the remaining teachers and instructional aides at their designated percentagles that remain on the campus of the retiring/resigning teacher.</v>
      </c>
      <c r="ED2" s="23" t="str">
        <v>Yes</v>
      </c>
      <c r="EE2" s="23" t="str">
        <v>Yes</v>
      </c>
      <c r="EF2" s="23" t="str">
        <v>No</v>
      </c>
      <c r="EG2" s="23" t="str">
        <v>No</v>
      </c>
      <c r="EH2" s="23" t="str">
        <v>No</v>
      </c>
      <c r="EI2" s="23" t="str">
        <v>No</v>
      </c>
      <c r="EJ2" s="23" t="str">
        <v>No</v>
      </c>
      <c r="EK2" s="23" t="str">
        <v>No</v>
      </c>
      <c r="EL2" s="23" t="str">
        <v>No</v>
      </c>
      <c r="EM2" s="23" t="str">
        <v>The Superintendent will be responsible for training and coordinating the above personnel regarding gathering data, working with teachers to understand student growth requirements and processes, scheduling the calibration of teacher observations, and developing and distributing information on the spending plan.</v>
      </c>
      <c r="EN2" s="23" t="str">
        <v>The District will review teacher observation and student growth data regularly to ensure that the highest performing teachers are assigned to teach the students with the greatest needs.  The data will also inform decisions about professional development related to TIA and best practices for teacher instruction and student growth.</v>
      </c>
      <c r="EO2" s="23" t="str">
        <v>Yes</v>
      </c>
      <c r="EP2" s="23" t="str">
        <v>The Superintendent will compile and analyze teacher observation data and student growth data.  Student growth data and teacher observation trend data is reviewed with teachers during regular Leadership Team Meetings and Diagnostic Checkpoint meetings each cycle.</v>
      </c>
      <c r="EQ2" s="23" t="str">
        <v>The T-TESS Evaluation Management System is used to analyze and track teacher observation data. Student growth data will be tracked within mclass and IXL software. A data dashboard will be used to establish and track target scores for student growth measures.  The District plans to use the Individualized Model to assess growth on pre-tests/post-tests. measures.  Our district plans to used the Individual Model to assess growth on pre-tests/post-tests.</v>
      </c>
      <c r="ER2" s="23" t="str">
        <v>All teachers in eligible teaching categories will have an annual observation beginning in the 2023-2024 school year, the first data capture year.  The District will manage the teacher observation data in the T-TESS Evaluation Management System and the student growth usig mClass and IXL software and inputing the analysis in a data dashboard.  The Superintendent will meet with teachers each cycle during Leadership Team and Diagnostic Checkpoint meetings to review data related to student growth and to adjust instruction as needed.  The district will offer professional development to meet instructional needs of teachers.  Prior to the beginning of the school year, the Superintendent will ensure teachers have been trained in T-TESS and that both an appraisal and assessment calendar has been developed.  The Superintendent will ensure that teachers administer the appropriate pre-test/post-tests during the assigned testing window and that all students in the eligible teacher's classes have been assessed. teachers each six week during PLC meetings to review data related to student growth and to adjust instruction as needed.  The district will offer professional development to meet instructional needs of teachers.  Prior to the beginning of the school year, the district and campus leaders will meet to ensure teachers have been assigned to an appraiser and that an appraisal and assessment calendar has been developed.  The campus administrators will ensure that teachers administer the appropriate pre-test/post-tests during the assigned testing window and that all students in the eligible teacher's classes have been assessed.</v>
      </c>
      <c r="ES2" s="23" t="str">
        <v xml:space="preserve">The district and campus leadership will work together to make decisions regarding teacher designations based on the teacher observation and student growth data.  The cut points selected align to the TIA Statewide Performance Standards.  The district and campus leadership will review data prior to the submission for accuracy.  Once this has been completed, teachers will be informed of their designation recommendation.   </v>
      </c>
      <c r="ET2" s="23" t="str">
        <v xml:space="preserve">The Superintendent, with contracted service center appraiser support will work together to make decisions regarding teacher designations based on the teacher observation and student growth data.  The cut points selected will align to the TIA Statewide Performance Standards.  The Superintendent and service center support will review data prior to the submission for accuracy.  Once this has been completed, teachers will be informed of their designation recommendation.   </v>
      </c>
      <c r="EU2" s="23" t="str">
        <v xml:space="preserve">The Superintendent meets monthly with the full Leadership Team, and meets each cycle with teachers for Diagnostic Checkpoint meetings. During these meetings, the TIA annual calendar will be reviewed as necessary to ensure all steps taken to capture the data with fidelity. Identified professional development will be provided.  The PEIMS specialist will ensure all teachers receiving designation are coded correctly.  The Superintendent will meet with teachers to set goals for designations, to predict student growth scores, and to provide instructional support.  The Superintendent and teachers will work together to analyze student growth data and to make decisions about designations.  The Superintendent will work with service center support to convert data into the format needed for data submission to TTU.  The Superintendent will send reports containing the data collected for all teachers and for teachers recommended for designation to Texas Tech University.   eligible to generate an allotment and to recalculate the allotment generated should the designated teacher moved from one campus to another within the district. </v>
      </c>
      <c r="EV2" s="183" t="str">
        <f>'Weighting Tab Tracker'!T4</f>
        <v>Kinder - 2nd English Language Arts and Reading</v>
      </c>
      <c r="EW2" s="183" t="str">
        <f>'Weighting Tab Tracker'!U4</f>
        <v>T-TESS</v>
      </c>
      <c r="EX2" s="183">
        <f>'Weighting Tab Tracker'!V4</f>
        <v>0.4</v>
      </c>
      <c r="EY2" s="183" t="str">
        <f>'Weighting Tab Tracker'!W4</f>
        <v/>
      </c>
      <c r="EZ2" s="183" t="str">
        <f>'Weighting Tab Tracker'!X4</f>
        <v/>
      </c>
      <c r="FA2" s="183" t="str">
        <f>'Weighting Tab Tracker'!Y4</f>
        <v/>
      </c>
      <c r="FB2" s="183">
        <f>'Weighting Tab Tracker'!Z4</f>
        <v>0.6</v>
      </c>
      <c r="FC2" s="183" t="str">
        <f>'Weighting Tab Tracker'!AA4</f>
        <v>mClass</v>
      </c>
      <c r="FD2" s="183" t="str">
        <f>'Weighting Tab Tracker'!AB4</f>
        <v>District</v>
      </c>
      <c r="FE2" s="183" t="str">
        <f>'Weighting Tab Tracker'!AC4</f>
        <v>mClass</v>
      </c>
      <c r="FF2" s="183">
        <f>'Weighting Tab Tracker'!AD4</f>
        <v>0</v>
      </c>
      <c r="FG2" s="183">
        <f>'Weighting Tab Tracker'!AE4</f>
        <v>0</v>
      </c>
      <c r="FH2" s="183">
        <f>'Weighting Tab Tracker'!AF4</f>
        <v>0</v>
      </c>
      <c r="FI2" s="183" t="str">
        <f>'Weighting Tab Tracker'!AG4</f>
        <v/>
      </c>
      <c r="FJ2" s="183" t="str">
        <f>'Weighting Tab Tracker'!AH4</f>
        <v/>
      </c>
      <c r="FK2" s="183" t="str">
        <f>'Weighting Tab Tracker'!AI4</f>
        <v/>
      </c>
      <c r="FL2" s="183" t="str">
        <f>'Weighting Tab Tracker'!AJ4</f>
        <v/>
      </c>
      <c r="FM2" s="183" t="str">
        <f>'Weighting Tab Tracker'!AK4</f>
        <v>3rd - 8th English Language Arts and Reading and Mathematics</v>
      </c>
      <c r="FN2" s="183" t="str">
        <f>'Weighting Tab Tracker'!AL4</f>
        <v>T-TESS</v>
      </c>
      <c r="FO2" s="183">
        <f>'Weighting Tab Tracker'!AM4</f>
        <v>0.4</v>
      </c>
      <c r="FP2" s="183" t="str">
        <f>'Weighting Tab Tracker'!AN4</f>
        <v/>
      </c>
      <c r="FQ2" s="183" t="str">
        <f>'Weighting Tab Tracker'!AO4</f>
        <v/>
      </c>
      <c r="FR2" s="183" t="str">
        <f>'Weighting Tab Tracker'!AP4</f>
        <v/>
      </c>
      <c r="FS2" s="183">
        <f>'Weighting Tab Tracker'!AQ4</f>
        <v>0.6</v>
      </c>
      <c r="FT2" s="183" t="str">
        <f>'Weighting Tab Tracker'!AR4</f>
        <v>STAAR Released</v>
      </c>
      <c r="FU2" s="183" t="str">
        <f>'Weighting Tab Tracker'!AS4</f>
        <v>District</v>
      </c>
      <c r="FV2" s="183" t="str">
        <f>'Weighting Tab Tracker'!AT4</f>
        <v>End of year STAAR result</v>
      </c>
      <c r="FW2" s="183">
        <f>'Weighting Tab Tracker'!AU4</f>
        <v>0</v>
      </c>
      <c r="FX2" s="183">
        <f>'Weighting Tab Tracker'!AV4</f>
        <v>0</v>
      </c>
      <c r="FY2" s="183">
        <f>'Weighting Tab Tracker'!AW4</f>
        <v>0</v>
      </c>
      <c r="FZ2" s="183" t="str">
        <f>'Weighting Tab Tracker'!AX4</f>
        <v/>
      </c>
      <c r="GA2" s="183" t="str">
        <f>'Weighting Tab Tracker'!AY4</f>
        <v/>
      </c>
      <c r="GB2" s="183" t="str">
        <f>'Weighting Tab Tracker'!AZ4</f>
        <v/>
      </c>
      <c r="GC2" s="183" t="str">
        <f>'Weighting Tab Tracker'!BA4</f>
        <v/>
      </c>
      <c r="GD2" s="183">
        <f>'Weighting Tab Tracker'!BB4</f>
        <v>0</v>
      </c>
      <c r="GE2" s="183">
        <f>'Weighting Tab Tracker'!BC4</f>
        <v>0</v>
      </c>
      <c r="GF2" s="183">
        <f>'Weighting Tab Tracker'!BD4</f>
        <v>0</v>
      </c>
      <c r="GG2" s="183" t="str">
        <f>'Weighting Tab Tracker'!BE4</f>
        <v/>
      </c>
      <c r="GH2" s="183" t="str">
        <f>'Weighting Tab Tracker'!BF4</f>
        <v/>
      </c>
      <c r="GI2" s="183" t="str">
        <f>'Weighting Tab Tracker'!BG4</f>
        <v/>
      </c>
      <c r="GJ2" s="183">
        <f>'Weighting Tab Tracker'!BH4</f>
        <v>0</v>
      </c>
      <c r="GK2" s="183" t="str">
        <f>'Weighting Tab Tracker'!BI4</f>
        <v>Other (Please Name Below)</v>
      </c>
      <c r="GL2" s="183" t="str">
        <f>'Weighting Tab Tracker'!BJ4</f>
        <v>District</v>
      </c>
      <c r="GM2" s="183" t="str">
        <f>'Weighting Tab Tracker'!BK4</f>
        <v>Other (Please Name Below)</v>
      </c>
      <c r="GN2" s="183">
        <f>'Weighting Tab Tracker'!BL4</f>
        <v>0</v>
      </c>
      <c r="GO2" s="183">
        <f>'Weighting Tab Tracker'!BM4</f>
        <v>0</v>
      </c>
      <c r="GP2" s="183">
        <f>'Weighting Tab Tracker'!BN4</f>
        <v>0</v>
      </c>
      <c r="GQ2" s="183" t="str">
        <f>'Weighting Tab Tracker'!BO4</f>
        <v/>
      </c>
      <c r="GR2" s="183" t="str">
        <f>'Weighting Tab Tracker'!BP4</f>
        <v/>
      </c>
      <c r="GS2" s="183" t="str">
        <f>'Weighting Tab Tracker'!BQ4</f>
        <v/>
      </c>
      <c r="GT2" s="183" t="str">
        <f>'Weighting Tab Tracker'!BR4</f>
        <v/>
      </c>
      <c r="GU2" s="183">
        <f>'Weighting Tab Tracker'!BS4</f>
        <v>0</v>
      </c>
      <c r="GV2" s="183">
        <f>'Weighting Tab Tracker'!BT4</f>
        <v>0</v>
      </c>
      <c r="GW2" s="183">
        <f>'Weighting Tab Tracker'!BU4</f>
        <v>0</v>
      </c>
      <c r="GX2" s="183" t="str">
        <f>'Weighting Tab Tracker'!BV4</f>
        <v/>
      </c>
      <c r="GY2" s="183" t="str">
        <f>'Weighting Tab Tracker'!BW4</f>
        <v/>
      </c>
      <c r="GZ2" s="183" t="str">
        <f>'Weighting Tab Tracker'!BX4</f>
        <v/>
      </c>
      <c r="HA2" s="183" t="str">
        <f>'Weighting Tab Tracker'!BY4</f>
        <v/>
      </c>
      <c r="HB2" s="183">
        <f>'Weighting Tab Tracker'!BZ4</f>
        <v>0</v>
      </c>
      <c r="HC2" s="183">
        <f>'Weighting Tab Tracker'!CA4</f>
        <v>0</v>
      </c>
      <c r="HD2" s="183">
        <f>'Weighting Tab Tracker'!CB4</f>
        <v>0</v>
      </c>
      <c r="HE2" s="183">
        <f>'Weighting Tab Tracker'!CC4</f>
        <v>0</v>
      </c>
      <c r="HF2" s="183">
        <f>'Weighting Tab Tracker'!CD4</f>
        <v>0</v>
      </c>
      <c r="HG2" s="183">
        <f>'Weighting Tab Tracker'!CE4</f>
        <v>0</v>
      </c>
      <c r="HH2" s="183" t="str">
        <f>'Weighting Tab Tracker'!CF4</f>
        <v/>
      </c>
      <c r="HI2" s="183" t="str">
        <f>'Weighting Tab Tracker'!CG4</f>
        <v/>
      </c>
      <c r="HJ2" s="183" t="str">
        <f>'Weighting Tab Tracker'!CH4</f>
        <v/>
      </c>
      <c r="HK2" s="183" t="str">
        <f>'Weighting Tab Tracker'!CI4</f>
        <v/>
      </c>
      <c r="HL2" s="183">
        <f>'Weighting Tab Tracker'!CJ4</f>
        <v>0</v>
      </c>
      <c r="HM2" s="183">
        <f>'Weighting Tab Tracker'!CK4</f>
        <v>0</v>
      </c>
      <c r="HN2" s="183">
        <f>'Weighting Tab Tracker'!CL4</f>
        <v>0</v>
      </c>
      <c r="HO2" s="183" t="str">
        <f>'Weighting Tab Tracker'!CM4</f>
        <v/>
      </c>
      <c r="HP2" s="183" t="str">
        <f>'Weighting Tab Tracker'!CN4</f>
        <v/>
      </c>
      <c r="HQ2" s="183" t="str">
        <f>'Weighting Tab Tracker'!CO4</f>
        <v/>
      </c>
      <c r="HR2" s="183" t="str">
        <f>'Weighting Tab Tracker'!CP4</f>
        <v/>
      </c>
      <c r="HS2" s="183">
        <f>'Weighting Tab Tracker'!CQ4</f>
        <v>0</v>
      </c>
      <c r="HT2" s="183">
        <f>'Weighting Tab Tracker'!CR4</f>
        <v>0</v>
      </c>
      <c r="HU2" s="183">
        <f>'Weighting Tab Tracker'!CS4</f>
        <v>0</v>
      </c>
      <c r="HV2" s="183">
        <f>'Weighting Tab Tracker'!CT4</f>
        <v>0</v>
      </c>
      <c r="HW2" s="183">
        <f>'Weighting Tab Tracker'!CU4</f>
        <v>0</v>
      </c>
      <c r="HX2" s="183">
        <f>'Weighting Tab Tracker'!CV4</f>
        <v>0</v>
      </c>
      <c r="HY2" s="183" t="str">
        <f>'Weighting Tab Tracker'!CW4</f>
        <v/>
      </c>
      <c r="HZ2" s="183" t="str">
        <f>'Weighting Tab Tracker'!CX4</f>
        <v/>
      </c>
      <c r="IA2" s="183" t="str">
        <f>'Weighting Tab Tracker'!CY4</f>
        <v/>
      </c>
      <c r="IB2" s="183" t="str">
        <f>'Weighting Tab Tracker'!CZ4</f>
        <v/>
      </c>
      <c r="IC2" s="183">
        <f>'Weighting Tab Tracker'!DA4</f>
        <v>0</v>
      </c>
      <c r="ID2" s="183">
        <f>'Weighting Tab Tracker'!DB4</f>
        <v>0</v>
      </c>
      <c r="IE2" s="183">
        <f>'Weighting Tab Tracker'!DC4</f>
        <v>0</v>
      </c>
      <c r="IF2" s="183" t="str">
        <f>'Weighting Tab Tracker'!DD4</f>
        <v/>
      </c>
      <c r="IG2" s="183" t="str">
        <f>'Weighting Tab Tracker'!DE4</f>
        <v/>
      </c>
      <c r="IH2" s="183" t="str">
        <f>'Weighting Tab Tracker'!DF4</f>
        <v/>
      </c>
      <c r="II2" s="183" t="str">
        <f>'Weighting Tab Tracker'!DG4</f>
        <v/>
      </c>
      <c r="IJ2" s="183">
        <f>'Weighting Tab Tracker'!DH4</f>
        <v>0</v>
      </c>
      <c r="IK2" s="183">
        <f>'Weighting Tab Tracker'!DI4</f>
        <v>0</v>
      </c>
      <c r="IL2" s="183">
        <f>'Weighting Tab Tracker'!DJ4</f>
        <v>0</v>
      </c>
      <c r="IM2" s="183">
        <f>'Weighting Tab Tracker'!DK4</f>
        <v>0</v>
      </c>
      <c r="IN2" s="183">
        <f>'Weighting Tab Tracker'!DL4</f>
        <v>0</v>
      </c>
      <c r="IO2" s="183">
        <f>'Weighting Tab Tracker'!DM4</f>
        <v>0</v>
      </c>
      <c r="IP2" s="183" t="str">
        <f>'Weighting Tab Tracker'!DN4</f>
        <v/>
      </c>
      <c r="IQ2" s="183" t="str">
        <f>'Weighting Tab Tracker'!DO4</f>
        <v/>
      </c>
      <c r="IR2" s="183" t="str">
        <f>'Weighting Tab Tracker'!DP4</f>
        <v/>
      </c>
      <c r="IS2" s="183" t="str">
        <f>'Weighting Tab Tracker'!DQ4</f>
        <v/>
      </c>
      <c r="IT2" s="183">
        <f>'Weighting Tab Tracker'!DR4</f>
        <v>0</v>
      </c>
      <c r="IU2" s="183">
        <f>'Weighting Tab Tracker'!DS4</f>
        <v>0</v>
      </c>
      <c r="IV2" s="183">
        <f>'Weighting Tab Tracker'!DT4</f>
        <v>0</v>
      </c>
      <c r="IW2" s="183" t="str">
        <f>'Weighting Tab Tracker'!DU4</f>
        <v/>
      </c>
      <c r="IX2" s="183" t="str">
        <f>'Weighting Tab Tracker'!DV4</f>
        <v/>
      </c>
      <c r="IY2" s="183" t="str">
        <f>'Weighting Tab Tracker'!DW4</f>
        <v/>
      </c>
      <c r="IZ2" s="183" t="str">
        <f>'Weighting Tab Tracker'!DX4</f>
        <v/>
      </c>
      <c r="JA2" s="183">
        <f>'Weighting Tab Tracker'!DY4</f>
        <v>0</v>
      </c>
      <c r="JB2" s="183">
        <f>'Weighting Tab Tracker'!DZ4</f>
        <v>0</v>
      </c>
      <c r="JC2" s="183">
        <f>'Weighting Tab Tracker'!EA4</f>
        <v>0</v>
      </c>
      <c r="JD2" s="183">
        <f>'Weighting Tab Tracker'!EB4</f>
        <v>0</v>
      </c>
      <c r="JE2" s="183">
        <f>'Weighting Tab Tracker'!EC4</f>
        <v>0</v>
      </c>
      <c r="JF2" s="183">
        <f>'Weighting Tab Tracker'!ED4</f>
        <v>0</v>
      </c>
      <c r="JG2" s="183" t="str">
        <f>'Weighting Tab Tracker'!EE4</f>
        <v/>
      </c>
      <c r="JH2" s="183" t="str">
        <f>'Weighting Tab Tracker'!EF4</f>
        <v/>
      </c>
      <c r="JI2" s="183" t="str">
        <f>'Weighting Tab Tracker'!EG4</f>
        <v/>
      </c>
      <c r="JJ2" s="183" t="str">
        <f>'Weighting Tab Tracker'!EH4</f>
        <v/>
      </c>
      <c r="JK2" s="183">
        <f>'Weighting Tab Tracker'!EI4</f>
        <v>0</v>
      </c>
      <c r="JL2" s="183">
        <f>'Weighting Tab Tracker'!EJ4</f>
        <v>0</v>
      </c>
      <c r="JM2" s="183">
        <f>'Weighting Tab Tracker'!EK4</f>
        <v>0</v>
      </c>
      <c r="JN2" s="183" t="str">
        <f>'Weighting Tab Tracker'!EL4</f>
        <v/>
      </c>
      <c r="JO2" s="183" t="str">
        <f>'Weighting Tab Tracker'!EM4</f>
        <v/>
      </c>
      <c r="JP2" s="183" t="str">
        <f>'Weighting Tab Tracker'!EN4</f>
        <v/>
      </c>
      <c r="JQ2" s="183" t="str">
        <f>'Weighting Tab Tracker'!EO4</f>
        <v/>
      </c>
      <c r="JR2" s="183">
        <f>'Weighting Tab Tracker'!EP4</f>
        <v>0</v>
      </c>
      <c r="JS2" s="183">
        <f>'Weighting Tab Tracker'!EQ4</f>
        <v>0</v>
      </c>
      <c r="JT2" s="183">
        <f>'Weighting Tab Tracker'!ER4</f>
        <v>0</v>
      </c>
      <c r="JU2" s="183">
        <f>'Weighting Tab Tracker'!ES4</f>
        <v>0</v>
      </c>
      <c r="JV2" s="183">
        <f>'Weighting Tab Tracker'!ET4</f>
        <v>0</v>
      </c>
      <c r="JW2" s="183">
        <f>'Weighting Tab Tracker'!EU4</f>
        <v>0</v>
      </c>
      <c r="JX2" s="183" t="str">
        <f>'Weighting Tab Tracker'!EV4</f>
        <v/>
      </c>
      <c r="JY2" s="183" t="str">
        <f>'Weighting Tab Tracker'!EW4</f>
        <v/>
      </c>
      <c r="JZ2" s="183" t="str">
        <f>'Weighting Tab Tracker'!EX4</f>
        <v/>
      </c>
      <c r="KA2" s="183" t="str">
        <f>'Weighting Tab Tracker'!EY4</f>
        <v/>
      </c>
      <c r="KB2" s="183">
        <f>'Weighting Tab Tracker'!EZ4</f>
        <v>0</v>
      </c>
      <c r="KC2" s="183">
        <f>'Weighting Tab Tracker'!FA4</f>
        <v>0</v>
      </c>
      <c r="KD2" s="183">
        <f>'Weighting Tab Tracker'!FB4</f>
        <v>0</v>
      </c>
      <c r="KE2" s="183" t="str">
        <f>'Weighting Tab Tracker'!FC4</f>
        <v/>
      </c>
      <c r="KF2" s="183" t="str">
        <f>'Weighting Tab Tracker'!FD4</f>
        <v/>
      </c>
      <c r="KG2" s="183" t="str">
        <f>'Weighting Tab Tracker'!FE4</f>
        <v/>
      </c>
      <c r="KH2" s="183" t="str">
        <f>'Weighting Tab Tracker'!FF4</f>
        <v/>
      </c>
      <c r="KI2" s="183">
        <f>'Weighting Tab Tracker'!FG4</f>
        <v>0</v>
      </c>
      <c r="KJ2" s="183">
        <f>'Weighting Tab Tracker'!FH4</f>
        <v>0</v>
      </c>
      <c r="KK2" s="183">
        <f>'Weighting Tab Tracker'!FI4</f>
        <v>0</v>
      </c>
      <c r="KL2" s="183">
        <f>'Weighting Tab Tracker'!FJ4</f>
        <v>0</v>
      </c>
      <c r="KM2" s="183">
        <f>'Weighting Tab Tracker'!FK4</f>
        <v>0</v>
      </c>
      <c r="KN2" s="183">
        <f>'Weighting Tab Tracker'!FL4</f>
        <v>0</v>
      </c>
      <c r="KO2" s="183" t="str">
        <f>'Weighting Tab Tracker'!FM4</f>
        <v/>
      </c>
      <c r="KP2" s="183" t="str">
        <f>'Weighting Tab Tracker'!FN4</f>
        <v/>
      </c>
      <c r="KQ2" s="183" t="str">
        <f>'Weighting Tab Tracker'!FO4</f>
        <v/>
      </c>
      <c r="KR2" s="183" t="str">
        <f>'Weighting Tab Tracker'!FP4</f>
        <v/>
      </c>
      <c r="KS2" s="183">
        <f>'Weighting Tab Tracker'!FQ4</f>
        <v>0</v>
      </c>
      <c r="KT2" s="183">
        <f>'Weighting Tab Tracker'!FR4</f>
        <v>0</v>
      </c>
      <c r="KU2" s="183">
        <f>'Weighting Tab Tracker'!FS4</f>
        <v>0</v>
      </c>
      <c r="KV2" s="183" t="str">
        <f>'Weighting Tab Tracker'!FT4</f>
        <v/>
      </c>
      <c r="KW2" s="183" t="str">
        <f>'Weighting Tab Tracker'!FU4</f>
        <v/>
      </c>
      <c r="KX2" s="183" t="str">
        <f>'Weighting Tab Tracker'!FV4</f>
        <v/>
      </c>
      <c r="KY2" s="183" t="str">
        <f>'Weighting Tab Tracker'!FW4</f>
        <v/>
      </c>
      <c r="KZ2" s="183">
        <f>'Weighting Tab Tracker'!FX4</f>
        <v>0</v>
      </c>
      <c r="LA2" s="183">
        <f>'Weighting Tab Tracker'!FY4</f>
        <v>0</v>
      </c>
      <c r="LB2" s="183">
        <f>'Weighting Tab Tracker'!FZ4</f>
        <v>0</v>
      </c>
      <c r="LC2" s="183">
        <f>'Weighting Tab Tracker'!GA4</f>
        <v>0</v>
      </c>
      <c r="LD2" s="183">
        <f>'Weighting Tab Tracker'!GB4</f>
        <v>0</v>
      </c>
      <c r="LE2" s="183">
        <f>'Weighting Tab Tracker'!GC4</f>
        <v>0</v>
      </c>
      <c r="LF2" s="183" t="str">
        <f>'Weighting Tab Tracker'!GD4</f>
        <v/>
      </c>
      <c r="LG2" s="183" t="str">
        <f>'Weighting Tab Tracker'!GE4</f>
        <v/>
      </c>
      <c r="LH2" s="183" t="str">
        <f>'Weighting Tab Tracker'!GF4</f>
        <v/>
      </c>
      <c r="LI2" s="183" t="str">
        <f>'Weighting Tab Tracker'!GG4</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dimension ref="B2:O186"/>
  <sheetViews>
    <sheetView zoomScaleNormal="100" workbookViewId="0">
      <selection activeCell="D3" sqref="D3:D153"/>
    </sheetView>
  </sheetViews>
  <sheetFormatPr defaultRowHeight="15" x14ac:dyDescent="0.25"/>
  <cols>
    <col min="3" max="3" width="67.42578125" style="35" customWidth="1"/>
    <col min="4" max="4" width="52" customWidth="1"/>
    <col min="5" max="5" width="9.7109375" bestFit="1" customWidth="1"/>
    <col min="6" max="6" width="9.7109375" customWidth="1"/>
    <col min="7" max="7" width="17.42578125" bestFit="1" customWidth="1"/>
    <col min="8" max="8" width="20" bestFit="1" customWidth="1"/>
    <col min="9" max="9" width="23.5703125" bestFit="1" customWidth="1"/>
    <col min="10" max="10" width="18.5703125" bestFit="1" customWidth="1"/>
    <col min="11" max="11" width="19.42578125" bestFit="1" customWidth="1"/>
    <col min="12" max="12" width="26.5703125" bestFit="1" customWidth="1"/>
    <col min="13" max="13" width="21.42578125" customWidth="1"/>
    <col min="14" max="14" width="20.28515625" bestFit="1" customWidth="1"/>
    <col min="15" max="15" width="17.28515625" bestFit="1" customWidth="1"/>
  </cols>
  <sheetData>
    <row r="2" spans="2:15" x14ac:dyDescent="0.25">
      <c r="E2" t="s">
        <v>4390</v>
      </c>
      <c r="H2" t="str">
        <f>IF('District Info'!D7="Yes","Yes","No")</f>
        <v>No</v>
      </c>
      <c r="J2" t="str">
        <f>IF(D7="Yes","Yes","No")</f>
        <v>Yes</v>
      </c>
    </row>
    <row r="3" spans="2:15" ht="15" customHeight="1" x14ac:dyDescent="0.25">
      <c r="B3" s="298" t="s">
        <v>4298</v>
      </c>
      <c r="C3" s="36" t="s">
        <v>6554</v>
      </c>
      <c r="D3" s="36" t="str">
        <f>'District Info'!D5</f>
        <v>REGION 13: AUSTIN</v>
      </c>
      <c r="E3" s="23">
        <f t="shared" ref="E3:E45" si="0">IF(D3&gt;0,1,0)</f>
        <v>1</v>
      </c>
      <c r="H3" s="23" t="s">
        <v>4391</v>
      </c>
      <c r="I3" s="23" t="s">
        <v>4548</v>
      </c>
      <c r="J3" s="23" t="s">
        <v>4547</v>
      </c>
      <c r="K3" t="s">
        <v>4520</v>
      </c>
    </row>
    <row r="4" spans="2:15" x14ac:dyDescent="0.25">
      <c r="B4" s="299"/>
      <c r="C4" s="36" t="s">
        <v>11</v>
      </c>
      <c r="D4" s="36" t="str">
        <f>'District Info'!D6</f>
        <v>DOSS CONSOLIDATED CSD (086024)</v>
      </c>
      <c r="E4" s="23">
        <f t="shared" si="0"/>
        <v>1</v>
      </c>
      <c r="H4" s="128">
        <f>IF(H2="Yes",1,0)</f>
        <v>0</v>
      </c>
      <c r="I4" s="128">
        <v>15</v>
      </c>
      <c r="J4" s="23">
        <f>IF(J2="Yes",4,0)</f>
        <v>4</v>
      </c>
      <c r="K4" s="134">
        <f>SUM(H4:J4)</f>
        <v>19</v>
      </c>
      <c r="L4" s="23" t="s">
        <v>4300</v>
      </c>
      <c r="N4" s="23" t="s">
        <v>4299</v>
      </c>
      <c r="O4" s="23" t="s">
        <v>4392</v>
      </c>
    </row>
    <row r="5" spans="2:15" ht="30" x14ac:dyDescent="0.25">
      <c r="B5" s="299"/>
      <c r="C5" s="36" t="s">
        <v>4559</v>
      </c>
      <c r="D5" s="36" t="str">
        <f>'District Info'!D7</f>
        <v>No</v>
      </c>
      <c r="E5" s="23">
        <f t="shared" si="0"/>
        <v>1</v>
      </c>
      <c r="G5" s="23" t="s">
        <v>4301</v>
      </c>
      <c r="H5" s="23">
        <f>IF(H2="Yes",SUM(E6,E23:E23),0)</f>
        <v>0</v>
      </c>
      <c r="I5" s="23">
        <f>SUM(E3:E5,E7,E12:E22)</f>
        <v>15</v>
      </c>
      <c r="J5" s="23">
        <f>IF(J2="Yes",SUM(E8:E11),0)</f>
        <v>4</v>
      </c>
      <c r="K5" s="134">
        <f>SUM(H5:J5)</f>
        <v>19</v>
      </c>
      <c r="L5" s="37">
        <f>K5/K4</f>
        <v>1</v>
      </c>
      <c r="N5" s="23" t="s">
        <v>4298</v>
      </c>
      <c r="O5" s="44">
        <f>L5</f>
        <v>1</v>
      </c>
    </row>
    <row r="6" spans="2:15" x14ac:dyDescent="0.25">
      <c r="B6" s="299"/>
      <c r="C6" s="36" t="s">
        <v>4558</v>
      </c>
      <c r="D6" s="36">
        <f>'District Info'!D8</f>
        <v>0</v>
      </c>
      <c r="E6" s="23">
        <f t="shared" si="0"/>
        <v>0</v>
      </c>
      <c r="N6" s="23" t="s">
        <v>30</v>
      </c>
      <c r="O6" s="37">
        <f>J34</f>
        <v>1</v>
      </c>
    </row>
    <row r="7" spans="2:15" x14ac:dyDescent="0.25">
      <c r="B7" s="299"/>
      <c r="C7" s="36" t="s">
        <v>12</v>
      </c>
      <c r="D7" s="36" t="str">
        <f>'District Info'!D9</f>
        <v>Yes</v>
      </c>
      <c r="E7" s="23">
        <f t="shared" si="0"/>
        <v>1</v>
      </c>
      <c r="N7" s="23" t="s">
        <v>38</v>
      </c>
      <c r="O7" s="44">
        <f>K75</f>
        <v>1.1000000000000001</v>
      </c>
    </row>
    <row r="8" spans="2:15" x14ac:dyDescent="0.25">
      <c r="B8" s="299"/>
      <c r="C8" s="36" t="s">
        <v>13</v>
      </c>
      <c r="D8" s="36" t="str">
        <f>'District Info'!D10</f>
        <v>TIA Rural Cohort</v>
      </c>
      <c r="E8" s="23">
        <f t="shared" si="0"/>
        <v>1</v>
      </c>
      <c r="N8" s="23" t="s">
        <v>4393</v>
      </c>
      <c r="O8" s="44">
        <f>K89</f>
        <v>1.1111111111111112</v>
      </c>
    </row>
    <row r="9" spans="2:15" x14ac:dyDescent="0.25">
      <c r="B9" s="299"/>
      <c r="C9" s="36" t="s">
        <v>14</v>
      </c>
      <c r="D9" s="36" t="str">
        <f>'District Info'!D11</f>
        <v>325-481-4026</v>
      </c>
      <c r="E9" s="23">
        <f t="shared" si="0"/>
        <v>1</v>
      </c>
      <c r="N9" s="23" t="s">
        <v>46</v>
      </c>
      <c r="O9" s="44">
        <f>K99</f>
        <v>1</v>
      </c>
    </row>
    <row r="10" spans="2:15" x14ac:dyDescent="0.25">
      <c r="B10" s="299"/>
      <c r="C10" s="36" t="s">
        <v>15</v>
      </c>
      <c r="D10" s="36" t="str">
        <f>'District Info'!D12</f>
        <v>robin.graves@esc15.net</v>
      </c>
      <c r="E10" s="23">
        <f t="shared" si="0"/>
        <v>1</v>
      </c>
      <c r="N10" s="23" t="s">
        <v>4394</v>
      </c>
      <c r="O10" s="44">
        <f>N112</f>
        <v>1.25</v>
      </c>
    </row>
    <row r="11" spans="2:15" ht="75" x14ac:dyDescent="0.25">
      <c r="B11" s="299"/>
      <c r="C11" s="36" t="s">
        <v>4560</v>
      </c>
      <c r="D11" s="36" t="str">
        <f>'District Info'!D13</f>
        <v>The TIA Rural Cohort provided yearlong support in the development of our TIA local designation plan through technical assistance, trainings, and resources.  The district used reources and knowledge gained to develop our plan with local stakeholders.</v>
      </c>
      <c r="E11" s="23">
        <f t="shared" si="0"/>
        <v>1</v>
      </c>
      <c r="N11" s="23" t="s">
        <v>4302</v>
      </c>
      <c r="O11" s="44">
        <f>K133</f>
        <v>1</v>
      </c>
    </row>
    <row r="12" spans="2:15" x14ac:dyDescent="0.25">
      <c r="B12" s="299"/>
      <c r="C12" s="36" t="s">
        <v>16</v>
      </c>
      <c r="D12" s="23" t="str">
        <f>'District Info'!D15</f>
        <v>Pam Seipp</v>
      </c>
      <c r="E12" s="23">
        <f t="shared" si="0"/>
        <v>1</v>
      </c>
      <c r="N12" s="23" t="s">
        <v>4303</v>
      </c>
      <c r="O12" s="44">
        <f>L152</f>
        <v>1</v>
      </c>
    </row>
    <row r="13" spans="2:15" x14ac:dyDescent="0.25">
      <c r="B13" s="299"/>
      <c r="C13" s="36" t="s">
        <v>17</v>
      </c>
      <c r="D13" s="23" t="str">
        <f>'District Info'!D16</f>
        <v>Interim Superintendent</v>
      </c>
      <c r="E13" s="23">
        <f t="shared" si="0"/>
        <v>1</v>
      </c>
      <c r="N13" s="23" t="s">
        <v>4304</v>
      </c>
      <c r="O13" s="44">
        <f>I162</f>
        <v>1</v>
      </c>
    </row>
    <row r="14" spans="2:15" x14ac:dyDescent="0.25">
      <c r="B14" s="299"/>
      <c r="C14" s="36" t="s">
        <v>18</v>
      </c>
      <c r="D14" s="23" t="str">
        <f>'District Info'!D17</f>
        <v>830-669-2411</v>
      </c>
      <c r="E14" s="23">
        <f t="shared" si="0"/>
        <v>1</v>
      </c>
    </row>
    <row r="15" spans="2:15" x14ac:dyDescent="0.25">
      <c r="B15" s="299"/>
      <c r="C15" s="36" t="s">
        <v>19</v>
      </c>
      <c r="D15" s="23" t="str">
        <f>'District Info'!D18</f>
        <v>N/A</v>
      </c>
      <c r="E15" s="23">
        <f t="shared" si="0"/>
        <v>1</v>
      </c>
    </row>
    <row r="16" spans="2:15" x14ac:dyDescent="0.25">
      <c r="B16" s="299"/>
      <c r="C16" s="36" t="s">
        <v>20</v>
      </c>
      <c r="D16" s="23" t="str">
        <f>'District Info'!D19</f>
        <v>pseipp@doss.txed.net</v>
      </c>
      <c r="E16" s="23">
        <f t="shared" si="0"/>
        <v>1</v>
      </c>
    </row>
    <row r="17" spans="2:13" x14ac:dyDescent="0.25">
      <c r="B17" s="299"/>
      <c r="C17" s="36" t="s">
        <v>21</v>
      </c>
      <c r="D17" s="23" t="str">
        <f>'District Info'!D21</f>
        <v>Elise Studer</v>
      </c>
      <c r="E17" s="23">
        <f t="shared" si="0"/>
        <v>1</v>
      </c>
    </row>
    <row r="18" spans="2:13" x14ac:dyDescent="0.25">
      <c r="B18" s="299"/>
      <c r="C18" s="36" t="s">
        <v>17</v>
      </c>
      <c r="D18" s="23" t="str">
        <f>'District Info'!D22</f>
        <v>Administrative Assistant</v>
      </c>
      <c r="E18" s="23">
        <f t="shared" si="0"/>
        <v>1</v>
      </c>
    </row>
    <row r="19" spans="2:13" x14ac:dyDescent="0.25">
      <c r="B19" s="299"/>
      <c r="C19" s="36" t="s">
        <v>18</v>
      </c>
      <c r="D19" s="23" t="str">
        <f>'District Info'!D23</f>
        <v>830-669-2411</v>
      </c>
      <c r="E19" s="23">
        <f t="shared" si="0"/>
        <v>1</v>
      </c>
    </row>
    <row r="20" spans="2:13" x14ac:dyDescent="0.25">
      <c r="B20" s="299"/>
      <c r="C20" s="36" t="s">
        <v>19</v>
      </c>
      <c r="D20" s="23" t="str">
        <f>'District Info'!D24</f>
        <v>N/A</v>
      </c>
      <c r="E20" s="23">
        <f t="shared" si="0"/>
        <v>1</v>
      </c>
    </row>
    <row r="21" spans="2:13" x14ac:dyDescent="0.25">
      <c r="B21" s="299"/>
      <c r="C21" s="36" t="s">
        <v>20</v>
      </c>
      <c r="D21" s="23" t="str">
        <f>'District Info'!D25</f>
        <v>estuder@doss.txed.net</v>
      </c>
      <c r="E21" s="23">
        <f t="shared" si="0"/>
        <v>1</v>
      </c>
    </row>
    <row r="22" spans="2:13" ht="409.5" x14ac:dyDescent="0.25">
      <c r="B22" s="299"/>
      <c r="C22" s="36" t="s">
        <v>23</v>
      </c>
      <c r="D22" s="36" t="str">
        <f>'District Info'!C29</f>
        <v xml:space="preserve">Recruiting and retaining high quality teachers has been a difficult task and one that our small rural district feels is the most vital part of student success.  Having ongoing relationships with effective teachers helps the teachers know students at a deeper level, which ultimately helps identify and resolve issues in learning.  Over the past several years, we have had very few applicants and with most having no or limited experience.  Our hope is that this program will allow us to draw quality candidates and encourage those currently teaching to stay and grow in the profession.  As a one campus district where teachers have multi-grades in a classroom, we have recently been unsuccessful in filling positions.  TIA will help us identify and support effective teachers for those positions which will in turn support a more consistent educational experience for our students. Our district understands the value of recognizing and supporting high quality educators.  The systems within TIA align with educational best practices and the goals for HB 3 set by our school board as well as the TEA accountability system.  The district has a goal of having a TIA system approved so that data can be submitted, and teachers recognized.  With this recognition, the district hopes to be able to recruit certified, qualified teachers for any open teaching positions and to retain the quality teachers currently in place. Our first goal is to recruit and retain exemplary employees who are committed to student success and professional growth.  This aligns with our mission to educate all students and to expect high levels of academic performance.  TIA supports this explicitly.  </v>
      </c>
      <c r="E22" s="23">
        <f t="shared" si="0"/>
        <v>1</v>
      </c>
    </row>
    <row r="23" spans="2:13" x14ac:dyDescent="0.25">
      <c r="B23" s="300"/>
      <c r="C23" s="36"/>
      <c r="D23" s="23"/>
      <c r="E23" s="23"/>
      <c r="H23" t="str">
        <f>IF($D$24=H24,"Yes","No")</f>
        <v>Yes</v>
      </c>
      <c r="I23" t="str">
        <f t="shared" ref="I23:L23" si="1">IF($D$24=I24,"Yes","No")</f>
        <v>No</v>
      </c>
      <c r="J23" t="str">
        <f t="shared" si="1"/>
        <v>No</v>
      </c>
      <c r="K23" t="str">
        <f t="shared" si="1"/>
        <v>No</v>
      </c>
      <c r="L23" t="str">
        <f t="shared" si="1"/>
        <v>No</v>
      </c>
    </row>
    <row r="24" spans="2:13" ht="45" customHeight="1" x14ac:dyDescent="0.25">
      <c r="B24" s="301" t="s">
        <v>30</v>
      </c>
      <c r="C24" s="36" t="s">
        <v>4197</v>
      </c>
      <c r="D24" s="23" t="str">
        <f>'Teacher Observation'!D7</f>
        <v>T-TESS</v>
      </c>
      <c r="E24" s="23">
        <f t="shared" si="0"/>
        <v>1</v>
      </c>
      <c r="H24" s="128" t="s">
        <v>4198</v>
      </c>
      <c r="I24" s="128" t="s">
        <v>4339</v>
      </c>
      <c r="J24" s="128" t="s">
        <v>4346</v>
      </c>
      <c r="K24" s="128" t="s">
        <v>4353</v>
      </c>
      <c r="L24" s="128" t="s">
        <v>4205</v>
      </c>
      <c r="M24" s="132" t="s">
        <v>4521</v>
      </c>
    </row>
    <row r="25" spans="2:13" ht="30" x14ac:dyDescent="0.25">
      <c r="B25" s="302"/>
      <c r="C25" s="36" t="s">
        <v>4200</v>
      </c>
      <c r="D25" s="23" t="str">
        <f>IF('Teacher Observation'!D12="Other (please describe)",'Teacher Observation'!E12,'Teacher Observation'!D12)</f>
        <v>every three years</v>
      </c>
      <c r="E25" s="23">
        <f t="shared" si="0"/>
        <v>1</v>
      </c>
      <c r="G25" s="23" t="s">
        <v>4517</v>
      </c>
      <c r="H25" s="23">
        <v>2</v>
      </c>
      <c r="I25" s="23">
        <v>5</v>
      </c>
      <c r="J25" s="23">
        <v>5</v>
      </c>
      <c r="K25" s="23">
        <v>5</v>
      </c>
      <c r="L25" s="23">
        <v>5</v>
      </c>
      <c r="M25" s="23">
        <f>IF(H$23="Yes",H25,IF(I$23="Yes",I25,IF(J$23="Yes",J25,IF(K$23="Yes",K25,IF(L$23="Yes",L25,5)))))</f>
        <v>2</v>
      </c>
    </row>
    <row r="26" spans="2:13" x14ac:dyDescent="0.25">
      <c r="B26" s="302"/>
      <c r="C26" s="36" t="s">
        <v>4202</v>
      </c>
      <c r="D26" s="23">
        <f>'Teacher Observation'!D15</f>
        <v>0</v>
      </c>
      <c r="E26" s="23">
        <f t="shared" si="0"/>
        <v>0</v>
      </c>
      <c r="G26" s="23" t="s">
        <v>4518</v>
      </c>
      <c r="H26" s="23">
        <f>SUM(E24:E25)</f>
        <v>2</v>
      </c>
      <c r="I26" s="23">
        <f>SUM(E24,E26:E29)</f>
        <v>1</v>
      </c>
      <c r="J26" s="23">
        <f>SUM(E24,E26:E29)</f>
        <v>1</v>
      </c>
      <c r="K26" s="23">
        <f>SUM(E24,E26:E29)</f>
        <v>1</v>
      </c>
      <c r="L26" s="23">
        <f>SUM(E24,E30:E33)</f>
        <v>1</v>
      </c>
      <c r="M26" s="23">
        <f>IF(H$23="Yes",H26,IF(I$23="Yes",I26,IF(J$23="Yes",J26,IF(K$23="Yes",K26,IF(L$23="Yes",L26,0)))))</f>
        <v>2</v>
      </c>
    </row>
    <row r="27" spans="2:13" ht="30" x14ac:dyDescent="0.25">
      <c r="B27" s="302"/>
      <c r="C27" s="36" t="s">
        <v>4203</v>
      </c>
      <c r="D27" s="23">
        <f>'Teacher Observation'!D16</f>
        <v>0</v>
      </c>
      <c r="E27" s="23">
        <f t="shared" si="0"/>
        <v>0</v>
      </c>
    </row>
    <row r="28" spans="2:13" ht="30" x14ac:dyDescent="0.25">
      <c r="B28" s="302"/>
      <c r="C28" s="36" t="s">
        <v>4516</v>
      </c>
      <c r="D28" s="23">
        <f>IF('Teacher Observation'!D17="Other (please describe)",'Teacher Observation'!E17,'Teacher Observation'!D17)</f>
        <v>0</v>
      </c>
      <c r="E28" s="23">
        <f t="shared" si="0"/>
        <v>0</v>
      </c>
      <c r="H28" t="str">
        <f>IF($D$34=H29,"Yes","No")</f>
        <v>Yes</v>
      </c>
      <c r="I28" t="str">
        <f>IF($D$34=I29,"Yes","No")</f>
        <v>No</v>
      </c>
    </row>
    <row r="29" spans="2:13" ht="30" x14ac:dyDescent="0.25">
      <c r="B29" s="302"/>
      <c r="C29" s="36" t="s">
        <v>4204</v>
      </c>
      <c r="D29" s="23">
        <f>'Teacher Observation'!D18</f>
        <v>0</v>
      </c>
      <c r="E29" s="23">
        <f t="shared" si="0"/>
        <v>0</v>
      </c>
      <c r="G29" s="23"/>
      <c r="H29" s="23" t="s">
        <v>4306</v>
      </c>
      <c r="I29" s="23" t="s">
        <v>4305</v>
      </c>
      <c r="J29" s="23" t="s">
        <v>4521</v>
      </c>
    </row>
    <row r="30" spans="2:13" x14ac:dyDescent="0.25">
      <c r="B30" s="302"/>
      <c r="C30" s="36" t="s">
        <v>4202</v>
      </c>
      <c r="D30" s="23">
        <f>'Teacher Observation'!D21</f>
        <v>0</v>
      </c>
      <c r="E30" s="23">
        <f t="shared" si="0"/>
        <v>0</v>
      </c>
      <c r="G30" s="23" t="s">
        <v>4517</v>
      </c>
      <c r="H30" s="23">
        <v>4</v>
      </c>
      <c r="I30" s="23">
        <v>4</v>
      </c>
      <c r="J30" s="23">
        <v>4</v>
      </c>
    </row>
    <row r="31" spans="2:13" ht="30" x14ac:dyDescent="0.25">
      <c r="B31" s="302"/>
      <c r="C31" s="36" t="s">
        <v>4203</v>
      </c>
      <c r="D31" s="23">
        <f>'Teacher Observation'!D22</f>
        <v>0</v>
      </c>
      <c r="E31" s="23">
        <f t="shared" si="0"/>
        <v>0</v>
      </c>
      <c r="G31" s="23" t="s">
        <v>4518</v>
      </c>
      <c r="H31" s="23">
        <f>SUM(E34,E38:E40)</f>
        <v>4</v>
      </c>
      <c r="I31" s="23">
        <f>SUM(E34:E37)</f>
        <v>1</v>
      </c>
      <c r="J31" s="23">
        <f>IF(H28="Yes",H31,IF(I28="Yes",I31,0))</f>
        <v>4</v>
      </c>
    </row>
    <row r="32" spans="2:13" ht="30" x14ac:dyDescent="0.25">
      <c r="B32" s="302"/>
      <c r="C32" s="36" t="s">
        <v>6200</v>
      </c>
      <c r="D32" s="23">
        <f>IF('Teacher Observation'!D23="Other (please describe)",'Teacher Observation'!E23,'Teacher Observation'!D23)</f>
        <v>0</v>
      </c>
      <c r="E32" s="23">
        <f t="shared" si="0"/>
        <v>0</v>
      </c>
    </row>
    <row r="33" spans="2:10" ht="45" x14ac:dyDescent="0.25">
      <c r="B33" s="302"/>
      <c r="C33" s="36" t="s">
        <v>6204</v>
      </c>
      <c r="D33" s="23">
        <f>'Teacher Observation'!D24</f>
        <v>0</v>
      </c>
      <c r="E33" s="23">
        <f t="shared" si="0"/>
        <v>0</v>
      </c>
      <c r="G33" s="23"/>
      <c r="H33" s="23" t="s">
        <v>4519</v>
      </c>
      <c r="J33" s="23" t="s">
        <v>4522</v>
      </c>
    </row>
    <row r="34" spans="2:10" ht="30" x14ac:dyDescent="0.25">
      <c r="B34" s="302"/>
      <c r="C34" s="36" t="s">
        <v>4207</v>
      </c>
      <c r="D34" s="23" t="str">
        <f>'Teacher Observation'!D30</f>
        <v>1 or 2 appraisers</v>
      </c>
      <c r="E34" s="23">
        <f t="shared" si="0"/>
        <v>1</v>
      </c>
      <c r="G34" s="23" t="s">
        <v>4517</v>
      </c>
      <c r="H34" s="23">
        <v>20</v>
      </c>
      <c r="J34" s="37">
        <f>J36/J35</f>
        <v>1</v>
      </c>
    </row>
    <row r="35" spans="2:10" ht="90" x14ac:dyDescent="0.25">
      <c r="B35" s="302"/>
      <c r="C35" s="36" t="s">
        <v>6481</v>
      </c>
      <c r="D35" s="23">
        <f>'Teacher Observation'!D33</f>
        <v>0</v>
      </c>
      <c r="E35" s="23">
        <f t="shared" si="0"/>
        <v>0</v>
      </c>
      <c r="G35" s="23" t="s">
        <v>4518</v>
      </c>
      <c r="H35" s="23">
        <f>SUM(E41:E60)</f>
        <v>20</v>
      </c>
      <c r="J35" s="23">
        <f>SUM(M25,J30,H34)</f>
        <v>26</v>
      </c>
    </row>
    <row r="36" spans="2:10" ht="30" x14ac:dyDescent="0.25">
      <c r="B36" s="302"/>
      <c r="C36" s="36" t="s">
        <v>6208</v>
      </c>
      <c r="D36" s="23">
        <f>'Teacher Observation'!D34</f>
        <v>0</v>
      </c>
      <c r="E36" s="23">
        <f t="shared" si="0"/>
        <v>0</v>
      </c>
      <c r="J36" s="23">
        <f>SUM(M26,J31,H35)</f>
        <v>26</v>
      </c>
    </row>
    <row r="37" spans="2:10" ht="60" x14ac:dyDescent="0.25">
      <c r="B37" s="302"/>
      <c r="C37" s="36" t="s">
        <v>6209</v>
      </c>
      <c r="D37" s="23">
        <f>'Teacher Observation'!D35</f>
        <v>0</v>
      </c>
      <c r="E37" s="23">
        <f t="shared" si="0"/>
        <v>0</v>
      </c>
    </row>
    <row r="38" spans="2:10" ht="30" x14ac:dyDescent="0.25">
      <c r="B38" s="302"/>
      <c r="C38" s="36" t="s">
        <v>4209</v>
      </c>
      <c r="D38" s="23" t="str">
        <f>'Teacher Observation'!D38</f>
        <v>The District's approved appraisers will be normed and calibrated across appraisers, content areas, grade levels, and the campus.  Calibration practice will be scheduled quarterly.  The appraisers will undergo a rigorous calibration process, including all of the following at least annually:  a. Participating in an in-depth review of the T-TESS rubric with particular emphasis on "look-fors" for each dimension; b. Conducting calibration walkthroughs to establish inter-rater reliability between appraisers; c. Requiring certified appraisers to complete training modules for Domains 2 and 3* provided by teachfortexas.org; d. Conducting team appraisals (on video) in which appraisers and an ESC partner score and document evidence individually and then review and discuss scores as an appraiser team in order to calibrate (annually).  *Note:  Full calibration and certification required for all 4 Domains of T-TESS is required, but specific support for the two observable domains (Domains 2 and 3) is provided via training modules.</v>
      </c>
      <c r="E38" s="23">
        <f t="shared" si="0"/>
        <v>1</v>
      </c>
    </row>
    <row r="39" spans="2:10" ht="30" x14ac:dyDescent="0.25">
      <c r="B39" s="302"/>
      <c r="C39" s="36" t="s">
        <v>4211</v>
      </c>
      <c r="D39" s="23" t="str">
        <f>'Teacher Observation'!D39</f>
        <v>The District will partners with our local service center and a similar size/culture school to do joint walkthroughs.  We score and collect evidence for the lessons observed together. Then notes are compared to see if we are calibrated on scores and the evidence collected.  *Note:  This "scoring and evidence" process is used for calibration purposes only and does not count as part of the teacher's official scores.</v>
      </c>
      <c r="E39" s="23">
        <f t="shared" si="0"/>
        <v>1</v>
      </c>
    </row>
    <row r="40" spans="2:10" ht="45" x14ac:dyDescent="0.25">
      <c r="B40" s="302"/>
      <c r="C40" s="36" t="s">
        <v>4212</v>
      </c>
      <c r="D40" s="23" t="str">
        <f>'Teacher Observation'!D40</f>
        <v>Yes</v>
      </c>
      <c r="E40" s="23">
        <f t="shared" si="0"/>
        <v>1</v>
      </c>
    </row>
    <row r="41" spans="2:10" ht="30" x14ac:dyDescent="0.25">
      <c r="B41" s="302"/>
      <c r="C41" s="36" t="s">
        <v>6211</v>
      </c>
      <c r="D41" s="23" t="str">
        <f>'Teacher Observation'!D45</f>
        <v xml:space="preserve">The District will quarterly review T-TESS ratings by grade - subject - and appraiser, and same rigor level.  Progress checks of student growth will be reviewed each cycle according to a checkpoint calendar. Trend data will be discussed with teachers in a scheduled diagnostic checkpoint meeting. </v>
      </c>
      <c r="E41" s="23">
        <f t="shared" si="0"/>
        <v>1</v>
      </c>
    </row>
    <row r="42" spans="2:10" ht="30" x14ac:dyDescent="0.25">
      <c r="B42" s="302"/>
      <c r="C42" s="36" t="s">
        <v>4214</v>
      </c>
      <c r="D42" s="23" t="str">
        <f>'Teacher Observation'!D46</f>
        <v xml:space="preserve">During bi-annual review, T-TESS data will be analyzed by domain and dimension by subject area and appraiser, if applicable.  The District and assigned district staff will participate in these reviews at middle of the year and end of the year to analyze the data and align to the T-TESS rubric.  At the campus level, the team will look at skew in teacher instructional practice, lack of appraiser calibration, and appraiser bias. </v>
      </c>
      <c r="E42" s="23">
        <f t="shared" si="0"/>
        <v>1</v>
      </c>
    </row>
    <row r="43" spans="2:10" ht="30" x14ac:dyDescent="0.25">
      <c r="B43" s="302"/>
      <c r="C43" s="36" t="s">
        <v>6555</v>
      </c>
      <c r="D43" s="23" t="str">
        <f>'Teacher Observation'!D47</f>
        <v xml:space="preserve">The District will use T-TESS Evaluation Management System to analyze T-TESS data by domain and dimension at the campus level and the appraiser level to monitor district trends.  The District is a single campus district.  This data will be reviewed quarterly. At the district level, the team will look at data by teacher instructional practice, lack of appraiser calibration, appraiser bias, and campus.   </v>
      </c>
      <c r="E43" s="23">
        <f t="shared" si="0"/>
        <v>1</v>
      </c>
    </row>
    <row r="44" spans="2:10" ht="30" x14ac:dyDescent="0.25">
      <c r="B44" s="302"/>
      <c r="C44" s="36" t="s">
        <v>4225</v>
      </c>
      <c r="D44" s="23" t="str">
        <f>'Teacher Observation'!T48</f>
        <v xml:space="preserve">By subject, By grade, By appraiser, By campus, </v>
      </c>
      <c r="E44">
        <f>IF(D44&lt;&gt;"",1,0)</f>
        <v>1</v>
      </c>
    </row>
    <row r="45" spans="2:10" ht="45" x14ac:dyDescent="0.25">
      <c r="B45" s="302"/>
      <c r="C45" s="36" t="s">
        <v>6556</v>
      </c>
      <c r="D45" s="23" t="str">
        <f>'Teacher Observation'!D49</f>
        <v>If the district realizes that appraisers are not calibrated, the following will actions will be implemented:
a) For rating calibration issues, the district will identify the appraiser(s) who are not calibrated and district staff will offer additional training and opportunities for practice rating specific dimensions through NIET videos or in-person calibration practices.
b) For aligned evidence for rating calibration issues, the district will identify the appraiser(s) who need to work on aligning evidence for ratings and will offer additional T-TESS training opportunities and practice scripting and categorizing evidence either with district staff or with ESC T-TESS trainers.</v>
      </c>
      <c r="E45" s="23">
        <f t="shared" si="0"/>
        <v>1</v>
      </c>
    </row>
    <row r="46" spans="2:10" ht="60" x14ac:dyDescent="0.25">
      <c r="B46" s="302"/>
      <c r="C46" s="36" t="s">
        <v>6557</v>
      </c>
      <c r="D46" s="23" t="str">
        <f>'Teacher Observation'!D54</f>
        <v xml:space="preserve">The District will quarterly review district-wide trends in data for correlation between teacher observation data and student growth data at the district level annually using reports from T-TESS Evaluation Management System and a District student growth data dashboard.  District and campus data will be reviewed for correlatoin by appraiser, grade level, and content area. End of year data will be reviewed and analyzed for trends at the district level.  Ongoing teacher observation and student growth data will be reviewed with teachers during diagnostic checkpoint meetings each cycle.  </v>
      </c>
      <c r="E46" s="23">
        <f t="shared" ref="E46:E85" si="2">IF(D46&gt;0,1,0)</f>
        <v>1</v>
      </c>
    </row>
    <row r="47" spans="2:10" ht="45" x14ac:dyDescent="0.25">
      <c r="B47" s="302"/>
      <c r="C47" s="36" t="s">
        <v>6212</v>
      </c>
      <c r="D47" s="23" t="str">
        <f>IF('Teacher Observation'!D55="Other (please describe)",'Teacher Observation'!E55,'Teacher Observation'!D55)</f>
        <v>quarterly</v>
      </c>
      <c r="E47" s="23">
        <f t="shared" si="2"/>
        <v>1</v>
      </c>
    </row>
    <row r="48" spans="2:10" ht="30" x14ac:dyDescent="0.25">
      <c r="B48" s="302"/>
      <c r="C48" s="36" t="s">
        <v>6558</v>
      </c>
      <c r="D48" s="23" t="str">
        <f>'Teacher Observation'!D56</f>
        <v xml:space="preserve">To determine the root cause of a lack of correlation when comparing teacher observation data to student growth data, the district will look at district level lack of correlation by content area, grade level, and appraiser.  District leaders will analyze instructional capacity of teachers, appraiser calibration data, and review the validity of student data.  If lack of correlation is due to appraiser calibration, the district will address calibration with the identified appraiser(s) including additional training with ESC T-TESS trainers.  Additional observation practices will be offered with district staff to recalibrate to the T-TESS rubric through NIET calibration videos.  If lack of correlation is due to teacher instructional practices, the district administrator will monitor instructional practices at the grade level where the deficit exists.  The district administrator will monitor observation data and will identify professional development needed for improvement.  The district will offer coaching models to provide teachers with support.  The district administrator will hold conferences with identified teachers to provide specific coaching feedback and conduct classroom visits.  If the lack of correlation is due to invalid student growth measures, the district will review procedures related to administering the student growth measure.  If the issue is related to a 3rd party vendor, the district will work with vendor to discuss any discrepancies.  </v>
      </c>
      <c r="E48" s="23">
        <f t="shared" si="2"/>
        <v>1</v>
      </c>
    </row>
    <row r="49" spans="2:5" ht="120" x14ac:dyDescent="0.25">
      <c r="B49" s="302"/>
      <c r="C49" s="36" t="s">
        <v>4506</v>
      </c>
      <c r="D49" s="23" t="str">
        <f>'Teacher Observation'!D60</f>
        <v>Yes</v>
      </c>
      <c r="E49" s="23">
        <f t="shared" si="2"/>
        <v>1</v>
      </c>
    </row>
    <row r="50" spans="2:5" ht="75" x14ac:dyDescent="0.25">
      <c r="B50" s="302"/>
      <c r="C50" s="36" t="s">
        <v>4507</v>
      </c>
      <c r="D50" s="23" t="str">
        <f>'Teacher Observation'!D61</f>
        <v>No</v>
      </c>
      <c r="E50" s="23">
        <f t="shared" si="2"/>
        <v>1</v>
      </c>
    </row>
    <row r="51" spans="2:5" x14ac:dyDescent="0.25">
      <c r="B51" s="302"/>
      <c r="C51" s="36" t="s">
        <v>4510</v>
      </c>
      <c r="D51" s="23">
        <f>'Teacher Observation'!D63</f>
        <v>1</v>
      </c>
      <c r="E51" s="23">
        <f>IF('Teacher Observation'!D63&lt;&gt;"",1,0)</f>
        <v>1</v>
      </c>
    </row>
    <row r="52" spans="2:5" x14ac:dyDescent="0.25">
      <c r="B52" s="302"/>
      <c r="C52" s="36" t="s">
        <v>4509</v>
      </c>
      <c r="D52" s="23">
        <f>'Teacher Observation'!D64</f>
        <v>2</v>
      </c>
      <c r="E52" s="23">
        <f>IF('Teacher Observation'!D64&lt;&gt;"",1,0)</f>
        <v>1</v>
      </c>
    </row>
    <row r="53" spans="2:5" x14ac:dyDescent="0.25">
      <c r="B53" s="302"/>
      <c r="C53" s="36" t="s">
        <v>4515</v>
      </c>
      <c r="D53" s="23">
        <f>'Teacher Observation'!D65</f>
        <v>2</v>
      </c>
      <c r="E53" s="23">
        <f>IF('Teacher Observation'!D65&lt;&gt;"",1,0)</f>
        <v>1</v>
      </c>
    </row>
    <row r="54" spans="2:5" x14ac:dyDescent="0.25">
      <c r="B54" s="302"/>
      <c r="C54" s="36" t="s">
        <v>4508</v>
      </c>
      <c r="D54" s="23">
        <f>'Teacher Observation'!D66</f>
        <v>2</v>
      </c>
      <c r="E54" s="23">
        <f>IF('Teacher Observation'!D66&lt;&gt;"",1,0)</f>
        <v>1</v>
      </c>
    </row>
    <row r="55" spans="2:5" x14ac:dyDescent="0.25">
      <c r="B55" s="302"/>
      <c r="C55" s="36" t="s">
        <v>4511</v>
      </c>
      <c r="D55" s="23">
        <f>'Teacher Observation'!E63</f>
        <v>1</v>
      </c>
      <c r="E55" s="23">
        <f>IF('Teacher Observation'!E63&lt;&gt;"",1,0)</f>
        <v>1</v>
      </c>
    </row>
    <row r="56" spans="2:5" x14ac:dyDescent="0.25">
      <c r="B56" s="302"/>
      <c r="C56" s="36" t="s">
        <v>4512</v>
      </c>
      <c r="D56" s="23">
        <f>'Teacher Observation'!E64</f>
        <v>2</v>
      </c>
      <c r="E56" s="23">
        <f>IF('Teacher Observation'!E64&lt;&gt;"",1,0)</f>
        <v>1</v>
      </c>
    </row>
    <row r="57" spans="2:5" x14ac:dyDescent="0.25">
      <c r="B57" s="302"/>
      <c r="C57" s="36" t="s">
        <v>4514</v>
      </c>
      <c r="D57" s="23">
        <f>'Teacher Observation'!E65</f>
        <v>2</v>
      </c>
      <c r="E57" s="23">
        <f>IF('Teacher Observation'!E65&lt;&gt;"",1,0)</f>
        <v>1</v>
      </c>
    </row>
    <row r="58" spans="2:5" x14ac:dyDescent="0.25">
      <c r="B58" s="302"/>
      <c r="C58" s="36" t="s">
        <v>4513</v>
      </c>
      <c r="D58" s="23">
        <f>'Teacher Observation'!E66</f>
        <v>2</v>
      </c>
      <c r="E58" s="23">
        <f>IF('Teacher Observation'!E66&lt;&gt;"",1,0)</f>
        <v>1</v>
      </c>
    </row>
    <row r="59" spans="2:5" ht="45" x14ac:dyDescent="0.25">
      <c r="B59" s="302"/>
      <c r="C59" s="36" t="s">
        <v>4232</v>
      </c>
      <c r="D59" s="23" t="str">
        <f>'Teacher Observation'!D67</f>
        <v>Teachers on both non-probationary and probationary contracts will have one scored full observation and four walkthroughs, two of which are scored.  The score for the Teacher Observation Component will be calculated at the end of the year by taking the average of all scored dimensions in Domains 2 and 3 taken over the course of the year, including scores on both of the scored walkthroughs. For all four scored, the same form will be used by all appraisers for consistency.</v>
      </c>
      <c r="E59" s="23">
        <f t="shared" si="2"/>
        <v>1</v>
      </c>
    </row>
    <row r="60" spans="2:5" ht="45" x14ac:dyDescent="0.25">
      <c r="B60" s="303"/>
      <c r="C60" s="36" t="s">
        <v>6488</v>
      </c>
      <c r="D60" s="23" t="str">
        <f>'Teacher Observation'!D68</f>
        <v>Yes</v>
      </c>
      <c r="E60" s="23">
        <f t="shared" si="2"/>
        <v>1</v>
      </c>
    </row>
    <row r="61" spans="2:5" ht="30" customHeight="1" x14ac:dyDescent="0.25">
      <c r="B61" s="304" t="s">
        <v>4523</v>
      </c>
      <c r="C61" s="36" t="s">
        <v>6216</v>
      </c>
      <c r="D61" s="23">
        <f>SLOs!D6</f>
        <v>0</v>
      </c>
      <c r="E61" s="23">
        <f t="shared" si="2"/>
        <v>0</v>
      </c>
    </row>
    <row r="62" spans="2:5" ht="30" x14ac:dyDescent="0.25">
      <c r="B62" s="305"/>
      <c r="C62" s="36" t="s">
        <v>6217</v>
      </c>
      <c r="D62" s="23">
        <f>SLOs!D7</f>
        <v>0</v>
      </c>
      <c r="E62" s="23">
        <f t="shared" si="2"/>
        <v>0</v>
      </c>
    </row>
    <row r="63" spans="2:5" ht="45" x14ac:dyDescent="0.25">
      <c r="B63" s="305"/>
      <c r="C63" s="36" t="s">
        <v>6477</v>
      </c>
      <c r="D63" s="23">
        <f>SLOs!D8</f>
        <v>0</v>
      </c>
      <c r="E63" s="23">
        <f t="shared" si="2"/>
        <v>0</v>
      </c>
    </row>
    <row r="64" spans="2:5" ht="30" x14ac:dyDescent="0.25">
      <c r="B64" s="305"/>
      <c r="C64" s="36" t="s">
        <v>6218</v>
      </c>
      <c r="D64" s="23">
        <f>SLOs!D9</f>
        <v>0</v>
      </c>
      <c r="E64" s="23">
        <f t="shared" si="2"/>
        <v>0</v>
      </c>
    </row>
    <row r="65" spans="2:11" ht="30" x14ac:dyDescent="0.25">
      <c r="B65" s="305"/>
      <c r="C65" s="36" t="s">
        <v>6219</v>
      </c>
      <c r="D65" s="23">
        <f>SLOs!D10</f>
        <v>0</v>
      </c>
      <c r="E65" s="23">
        <f t="shared" si="2"/>
        <v>0</v>
      </c>
    </row>
    <row r="66" spans="2:11" ht="30" x14ac:dyDescent="0.25">
      <c r="B66" s="305"/>
      <c r="C66" s="36" t="s">
        <v>6220</v>
      </c>
      <c r="D66" s="23">
        <f>SLOs!D11</f>
        <v>0</v>
      </c>
      <c r="E66" s="23">
        <f t="shared" si="2"/>
        <v>0</v>
      </c>
    </row>
    <row r="67" spans="2:11" x14ac:dyDescent="0.25">
      <c r="B67" s="305"/>
      <c r="C67" s="36" t="s">
        <v>6221</v>
      </c>
      <c r="D67" s="23">
        <f>SLOs!D12</f>
        <v>0</v>
      </c>
      <c r="E67" s="23">
        <f t="shared" si="2"/>
        <v>0</v>
      </c>
    </row>
    <row r="68" spans="2:11" ht="30" x14ac:dyDescent="0.25">
      <c r="B68" s="305"/>
      <c r="C68" s="36" t="s">
        <v>6222</v>
      </c>
      <c r="D68" s="23">
        <f>SLOs!D13</f>
        <v>0</v>
      </c>
      <c r="E68" s="23">
        <f>IF(SLOs!D13&lt;&gt;"",1,0)</f>
        <v>0</v>
      </c>
    </row>
    <row r="69" spans="2:11" ht="30" x14ac:dyDescent="0.25">
      <c r="B69" s="305"/>
      <c r="C69" s="36" t="s">
        <v>6559</v>
      </c>
      <c r="D69" s="23">
        <f>SLOs!D14</f>
        <v>0</v>
      </c>
      <c r="E69" s="23">
        <f t="shared" si="2"/>
        <v>0</v>
      </c>
    </row>
    <row r="70" spans="2:11" ht="45" x14ac:dyDescent="0.25">
      <c r="B70" s="306"/>
      <c r="C70" s="36" t="s">
        <v>6560</v>
      </c>
      <c r="D70" s="23">
        <f>SLOs!D15</f>
        <v>0</v>
      </c>
      <c r="E70" s="23">
        <f t="shared" si="2"/>
        <v>0</v>
      </c>
    </row>
    <row r="71" spans="2:11" ht="30" customHeight="1" x14ac:dyDescent="0.25">
      <c r="B71" s="307" t="s">
        <v>42</v>
      </c>
      <c r="C71" s="36" t="s">
        <v>6484</v>
      </c>
      <c r="D71" s="23">
        <f>Portfolio!D6</f>
        <v>0</v>
      </c>
      <c r="E71" s="23">
        <f t="shared" si="2"/>
        <v>0</v>
      </c>
      <c r="H71" s="23" t="s">
        <v>33</v>
      </c>
      <c r="I71" s="23" t="str">
        <f>Weighting!X5</f>
        <v>Yes</v>
      </c>
    </row>
    <row r="72" spans="2:11" ht="30" x14ac:dyDescent="0.25">
      <c r="B72" s="308"/>
      <c r="C72" s="36" t="s">
        <v>6472</v>
      </c>
      <c r="D72" s="23">
        <f>Portfolio!D7</f>
        <v>0</v>
      </c>
      <c r="E72" s="23">
        <f t="shared" si="2"/>
        <v>0</v>
      </c>
      <c r="H72" s="23" t="s">
        <v>4526</v>
      </c>
      <c r="I72" s="23" t="str">
        <f>IF(Weighting!X5="Yes",Weighting!X7,"No")</f>
        <v>No</v>
      </c>
    </row>
    <row r="73" spans="2:11" ht="30" x14ac:dyDescent="0.25">
      <c r="B73" s="308"/>
      <c r="C73" s="36" t="s">
        <v>6473</v>
      </c>
      <c r="D73" s="23">
        <f>Portfolio!D8</f>
        <v>0</v>
      </c>
      <c r="E73" s="23">
        <f t="shared" si="2"/>
        <v>0</v>
      </c>
      <c r="I73" s="69" t="s">
        <v>4395</v>
      </c>
    </row>
    <row r="74" spans="2:11" ht="30" customHeight="1" x14ac:dyDescent="0.25">
      <c r="B74" s="308"/>
      <c r="C74" s="36" t="s">
        <v>6493</v>
      </c>
      <c r="D74" s="23">
        <f>Portfolio!D9</f>
        <v>0</v>
      </c>
      <c r="E74" s="23">
        <f t="shared" si="2"/>
        <v>0</v>
      </c>
      <c r="H74" s="23" t="s">
        <v>4524</v>
      </c>
      <c r="I74" s="23">
        <v>10</v>
      </c>
      <c r="K74" s="23" t="s">
        <v>4522</v>
      </c>
    </row>
    <row r="75" spans="2:11" x14ac:dyDescent="0.25">
      <c r="B75" s="308"/>
      <c r="C75" s="36" t="s">
        <v>6214</v>
      </c>
      <c r="D75" s="23">
        <f>Portfolio!D10</f>
        <v>0</v>
      </c>
      <c r="E75" s="23">
        <f>IF(Portfolio!D10&lt;&gt;"",1,0)</f>
        <v>0</v>
      </c>
      <c r="H75" s="23" t="s">
        <v>4525</v>
      </c>
      <c r="I75" s="23">
        <f>IF(I72="Yes",SUM(E61:E70),IF(I71="Yes",11,"0"))</f>
        <v>11</v>
      </c>
      <c r="K75" s="37">
        <f>I75/I74</f>
        <v>1.1000000000000001</v>
      </c>
    </row>
    <row r="76" spans="2:11" ht="30" x14ac:dyDescent="0.25">
      <c r="B76" s="308"/>
      <c r="C76" s="36" t="s">
        <v>6307</v>
      </c>
      <c r="D76" s="23" t="str">
        <f>Portfolio!N11</f>
        <v/>
      </c>
      <c r="E76" s="23">
        <f>IF(D76&lt;&gt;"",1,0)</f>
        <v>0</v>
      </c>
    </row>
    <row r="77" spans="2:11" ht="30" x14ac:dyDescent="0.25">
      <c r="B77" s="308"/>
      <c r="C77" s="36" t="s">
        <v>6215</v>
      </c>
      <c r="D77" s="23">
        <f>IF(Portfolio!D12="Other (please describe)",Portfolio!E12,Portfolio!D12)</f>
        <v>0</v>
      </c>
      <c r="E77" s="23">
        <f t="shared" si="2"/>
        <v>0</v>
      </c>
    </row>
    <row r="78" spans="2:11" ht="30" x14ac:dyDescent="0.25">
      <c r="B78" s="308"/>
      <c r="C78" s="36" t="s">
        <v>6561</v>
      </c>
      <c r="D78" s="23">
        <f>Portfolio!D13</f>
        <v>0</v>
      </c>
      <c r="E78" s="23">
        <f t="shared" si="2"/>
        <v>0</v>
      </c>
    </row>
    <row r="79" spans="2:11" ht="30" x14ac:dyDescent="0.25">
      <c r="B79" s="309"/>
      <c r="C79" s="36" t="s">
        <v>6562</v>
      </c>
      <c r="D79" s="23">
        <f>Portfolio!D14</f>
        <v>0</v>
      </c>
      <c r="E79" s="23">
        <f t="shared" si="2"/>
        <v>0</v>
      </c>
    </row>
    <row r="80" spans="2:11" ht="30" customHeight="1" x14ac:dyDescent="0.25">
      <c r="B80" s="310" t="s">
        <v>46</v>
      </c>
      <c r="C80" s="36" t="s">
        <v>6223</v>
      </c>
      <c r="D80" s="23">
        <f>VAM!D6</f>
        <v>0</v>
      </c>
      <c r="E80" s="23">
        <f t="shared" si="2"/>
        <v>0</v>
      </c>
    </row>
    <row r="81" spans="2:11" ht="45" x14ac:dyDescent="0.25">
      <c r="B81" s="311"/>
      <c r="C81" s="36" t="s">
        <v>6224</v>
      </c>
      <c r="D81" s="23">
        <f>IF(VAM!D7="Other (Please Describe)",VAM!E7,VAM!D7)</f>
        <v>0</v>
      </c>
      <c r="E81" s="23">
        <f t="shared" si="2"/>
        <v>0</v>
      </c>
    </row>
    <row r="82" spans="2:11" ht="45" x14ac:dyDescent="0.25">
      <c r="B82" s="311"/>
      <c r="C82" s="36" t="s">
        <v>6225</v>
      </c>
      <c r="D82" s="23">
        <f>VAM!D8</f>
        <v>0</v>
      </c>
      <c r="E82" s="23">
        <f t="shared" si="2"/>
        <v>0</v>
      </c>
    </row>
    <row r="83" spans="2:11" ht="30" x14ac:dyDescent="0.25">
      <c r="B83" s="311"/>
      <c r="C83" s="36" t="s">
        <v>6226</v>
      </c>
      <c r="D83" s="23">
        <f>VAM!D9</f>
        <v>0</v>
      </c>
      <c r="E83" s="23">
        <f t="shared" si="2"/>
        <v>0</v>
      </c>
    </row>
    <row r="84" spans="2:11" ht="30" x14ac:dyDescent="0.25">
      <c r="B84" s="311"/>
      <c r="C84" s="36" t="s">
        <v>6227</v>
      </c>
      <c r="D84" s="23">
        <f>IF(VAM!D10="3rd party vendor (Please Name)",VAM!E10,VAM!D10)</f>
        <v>0</v>
      </c>
      <c r="E84" s="23">
        <f t="shared" si="2"/>
        <v>0</v>
      </c>
    </row>
    <row r="85" spans="2:11" ht="30" customHeight="1" x14ac:dyDescent="0.25">
      <c r="B85" s="311"/>
      <c r="C85" s="36" t="s">
        <v>6476</v>
      </c>
      <c r="D85" s="23">
        <f>IF(D84="District Leaders",VAM!D11,IF(VAM!D10="3rd party vendor (Please Name)","NA",0))</f>
        <v>0</v>
      </c>
      <c r="E85" s="23">
        <f t="shared" si="2"/>
        <v>0</v>
      </c>
      <c r="H85" s="23" t="s">
        <v>33</v>
      </c>
      <c r="I85" s="23" t="str">
        <f>Weighting!X5</f>
        <v>Yes</v>
      </c>
    </row>
    <row r="86" spans="2:11" x14ac:dyDescent="0.25">
      <c r="B86" s="289" t="s">
        <v>4394</v>
      </c>
      <c r="C86" s="129" t="s">
        <v>4529</v>
      </c>
      <c r="D86" s="23" t="str">
        <f>'Pre-Test-Post-Test'!E13</f>
        <v/>
      </c>
      <c r="E86" s="23">
        <f>IF(D86&lt;&gt;"",1,0)</f>
        <v>0</v>
      </c>
      <c r="H86" s="23" t="s">
        <v>4534</v>
      </c>
      <c r="I86" s="23" t="str">
        <f>IF(Weighting!X5="Yes",Weighting!X8,"No")</f>
        <v>No</v>
      </c>
    </row>
    <row r="87" spans="2:11" x14ac:dyDescent="0.25">
      <c r="B87" s="289"/>
      <c r="C87" s="129" t="s">
        <v>4531</v>
      </c>
      <c r="D87" s="23" t="str">
        <f>'Pre-Test-Post-Test'!E20</f>
        <v>End of year STAAR result,mClass,Other assessment please reference weighting tab</v>
      </c>
      <c r="E87" s="23">
        <f t="shared" ref="E87:E89" si="3">IF(D87&lt;&gt;"",1,0)</f>
        <v>1</v>
      </c>
      <c r="I87" s="69" t="s">
        <v>42</v>
      </c>
    </row>
    <row r="88" spans="2:11" x14ac:dyDescent="0.25">
      <c r="B88" s="289"/>
      <c r="C88" s="129" t="s">
        <v>4530</v>
      </c>
      <c r="D88" s="23" t="str">
        <f>'Pre-Test-Post-Test'!E29</f>
        <v/>
      </c>
      <c r="E88" s="23">
        <f t="shared" si="3"/>
        <v>0</v>
      </c>
      <c r="H88" s="23" t="s">
        <v>4524</v>
      </c>
      <c r="I88" s="23">
        <v>9</v>
      </c>
      <c r="K88" s="23" t="s">
        <v>4522</v>
      </c>
    </row>
    <row r="89" spans="2:11" x14ac:dyDescent="0.25">
      <c r="B89" s="289"/>
      <c r="C89" s="129" t="s">
        <v>4532</v>
      </c>
      <c r="D89" s="23" t="str">
        <f>'Pre-Test-Post-Test'!E39</f>
        <v/>
      </c>
      <c r="E89" s="23">
        <f t="shared" si="3"/>
        <v>0</v>
      </c>
      <c r="H89" s="23" t="s">
        <v>4525</v>
      </c>
      <c r="I89" s="23">
        <f>IF(I86="Yes",SUM(E71:E79),IF(I85="Yes",10,"0"))</f>
        <v>10</v>
      </c>
      <c r="K89" s="37">
        <f>I89/I88</f>
        <v>1.1111111111111112</v>
      </c>
    </row>
    <row r="90" spans="2:11" ht="75" x14ac:dyDescent="0.25">
      <c r="B90" s="289"/>
      <c r="C90" s="36" t="s">
        <v>6563</v>
      </c>
      <c r="D90" s="23">
        <f>'Pre-Test-Post-Test'!E14</f>
        <v>0</v>
      </c>
      <c r="E90" s="23">
        <f t="shared" ref="E90:E137" si="4">IF(D90&gt;0,1,0)</f>
        <v>0</v>
      </c>
    </row>
    <row r="91" spans="2:11" ht="30" x14ac:dyDescent="0.25">
      <c r="B91" s="289"/>
      <c r="C91" s="36" t="s">
        <v>6257</v>
      </c>
      <c r="D91" s="23" t="str">
        <f>'Pre-Test-Post-Test'!P15</f>
        <v/>
      </c>
      <c r="E91">
        <f>IF(D91&lt;&gt;0,1,0)</f>
        <v>1</v>
      </c>
    </row>
    <row r="92" spans="2:11" ht="30" x14ac:dyDescent="0.25">
      <c r="B92" s="289"/>
      <c r="C92" s="36" t="s">
        <v>6564</v>
      </c>
      <c r="D92" s="23">
        <f>'Pre-Test-Post-Test'!E16</f>
        <v>0</v>
      </c>
      <c r="E92" s="23">
        <f t="shared" si="4"/>
        <v>0</v>
      </c>
    </row>
    <row r="93" spans="2:11" ht="75" x14ac:dyDescent="0.25">
      <c r="B93" s="289"/>
      <c r="C93" s="36" t="s">
        <v>6563</v>
      </c>
      <c r="D93" s="23" t="str">
        <f>'Pre-Test-Post-Test'!E21</f>
        <v>mClass:  The district will use mClass from Amplify for Kindergarten, First Grade and Second Grade Reading because this test is on the commissioner approved assessment list for K-2 and has support from our teachers.  Our district has used this historically, and all teachers and students are familiar with the diagnostic test administration.                                                                                                                                                                                                                                                                                                                                                       STAAR Released:  The district will use a STAAR Released for 3rd through 8th English Language Arts and Reading and Mathematics because this is State approved and vetted assessment that identifies students’ grade-level proficiency in content area strands, has support from our teachers, and is understood by parents and community.  Certainly, our district has used this historically and all teachers and students are familiar with the secure test administration.
Note:  Both mClass and STAAR assessments were reviewed with the District Leadership Team and the District Improvement Council for selection and use for pre- and post- tests.</v>
      </c>
      <c r="E93" s="23">
        <f t="shared" si="4"/>
        <v>1</v>
      </c>
    </row>
    <row r="94" spans="2:11" ht="30" x14ac:dyDescent="0.25">
      <c r="B94" s="289"/>
      <c r="C94" s="36" t="s">
        <v>6257</v>
      </c>
      <c r="D94" s="23" t="str">
        <f>'Pre-Test-Post-Test'!P22</f>
        <v>We follow the same protocols used for STAAR,We follow the protocols recommended by the 3rd party vendor,</v>
      </c>
      <c r="E94">
        <f>IF(D94&lt;&gt;"",1,0)</f>
        <v>1</v>
      </c>
    </row>
    <row r="95" spans="2:11" ht="30" customHeight="1" x14ac:dyDescent="0.25">
      <c r="B95" s="289"/>
      <c r="C95" s="36" t="s">
        <v>6276</v>
      </c>
      <c r="D95" s="23" t="str">
        <f>IF('Pre-Test-Post-Test'!E23="Other (Please Describe)",'Pre-Test-Post-Test'!F24,'Pre-Test-Post-Test'!E23)</f>
        <v>Individualized</v>
      </c>
      <c r="E95" s="23">
        <f t="shared" si="4"/>
        <v>1</v>
      </c>
      <c r="H95" s="23" t="s">
        <v>33</v>
      </c>
      <c r="I95" s="23" t="str">
        <f>Weighting!X5</f>
        <v>Yes</v>
      </c>
    </row>
    <row r="96" spans="2:11" ht="30" x14ac:dyDescent="0.25">
      <c r="B96" s="289"/>
      <c r="C96" s="36" t="s">
        <v>6565</v>
      </c>
      <c r="D96" s="23" t="str">
        <f>'Pre-Test-Post-Test'!E25</f>
        <v xml:space="preserve">mclass:  The district will use the mclass beginning of the year (BOY) diagnostic to determine growth using the Individualized Model.  The district will consider growth considerations identified by the 3rd party vendor to review diagnostic data and set the student individual growth goals.  At the end of the year (EOY), the scores will be analyzed to see if students met or exceeded these goals. 
STAAR Released:  The district will use the STAAR Released as a beginning of the year (BOY) diagnostic to determine growth using the Individualized Model.  At the end of the year (EOY) students’ actual scores on the Spring STAAR will be compared to the individualized growth targets set for each student to determine whether students “met” or “did not meet” their expected growth target.
NOTE:  The District uses the Individual Model as it is most appropriate due to the number of students and the type of students.  The District enrolment is 22 total students in grades Kindergarten through Grade Eight.  Twenty percent (20%) of the population are identified as special education students with ARD committee approved IEP’s.  For these students we approve individual goals.  With the 80% of the population 40% came to us this year from home school learning.  Therefore, with these numbers, the individual growth model is appropriate.                                                        </v>
      </c>
      <c r="E96" s="23">
        <f t="shared" si="4"/>
        <v>1</v>
      </c>
      <c r="H96" s="23" t="s">
        <v>4535</v>
      </c>
      <c r="I96" s="23" t="str">
        <f>Weighting!X9</f>
        <v>No</v>
      </c>
    </row>
    <row r="97" spans="2:14" ht="30" x14ac:dyDescent="0.25">
      <c r="B97" s="289"/>
      <c r="C97" s="36" t="s">
        <v>6474</v>
      </c>
      <c r="D97" s="23" t="str">
        <f>'Pre-Test-Post-Test'!P30</f>
        <v/>
      </c>
      <c r="E97">
        <f>IF(D97&lt;&gt;"",1,0)</f>
        <v>0</v>
      </c>
      <c r="I97" s="69" t="s">
        <v>4528</v>
      </c>
    </row>
    <row r="98" spans="2:14" ht="30" x14ac:dyDescent="0.25">
      <c r="B98" s="289"/>
      <c r="C98" s="36" t="s">
        <v>6269</v>
      </c>
      <c r="D98" s="23">
        <f>'Pre-Test-Post-Test'!E31</f>
        <v>0</v>
      </c>
      <c r="E98" s="23">
        <f t="shared" si="4"/>
        <v>0</v>
      </c>
      <c r="H98" s="23" t="s">
        <v>4524</v>
      </c>
      <c r="I98" s="23">
        <v>6</v>
      </c>
      <c r="J98" s="23"/>
      <c r="K98" s="23" t="s">
        <v>4522</v>
      </c>
    </row>
    <row r="99" spans="2:14" ht="60" x14ac:dyDescent="0.25">
      <c r="B99" s="289"/>
      <c r="C99" s="36" t="s">
        <v>6270</v>
      </c>
      <c r="D99" s="23">
        <f>'Pre-Test-Post-Test'!E32</f>
        <v>0</v>
      </c>
      <c r="E99" s="23">
        <f t="shared" si="4"/>
        <v>0</v>
      </c>
      <c r="H99" s="23" t="s">
        <v>4525</v>
      </c>
      <c r="I99" s="23">
        <f>IF(I96="Yes",SUM(E80:E85),IF(I95="Yes",6,"0"))</f>
        <v>6</v>
      </c>
      <c r="K99" s="37">
        <f>I99/I98</f>
        <v>1</v>
      </c>
    </row>
    <row r="100" spans="2:14" ht="30" x14ac:dyDescent="0.25">
      <c r="B100" s="289"/>
      <c r="C100" s="36" t="s">
        <v>6275</v>
      </c>
      <c r="D100" s="23">
        <f>IF('Pre-Test-Post-Test'!E33="Other (Please Describe)",'Pre-Test-Post-Test'!F34,'Pre-Test-Post-Test'!E33)</f>
        <v>0</v>
      </c>
      <c r="E100" s="23">
        <f t="shared" si="4"/>
        <v>0</v>
      </c>
      <c r="I100" t="str">
        <f>IF(VAM!D10="District Leaders","Yes","No")</f>
        <v>No</v>
      </c>
    </row>
    <row r="101" spans="2:14" ht="30" x14ac:dyDescent="0.25">
      <c r="B101" s="289"/>
      <c r="C101" s="36" t="s">
        <v>6566</v>
      </c>
      <c r="D101" s="23">
        <f>'Pre-Test-Post-Test'!E35</f>
        <v>0</v>
      </c>
      <c r="E101" s="23">
        <f t="shared" si="4"/>
        <v>0</v>
      </c>
      <c r="I101" s="69"/>
    </row>
    <row r="102" spans="2:14" ht="30" x14ac:dyDescent="0.25">
      <c r="B102" s="289"/>
      <c r="C102" s="36" t="s">
        <v>6475</v>
      </c>
      <c r="D102" s="23" t="str">
        <f>'Pre-Test-Post-Test'!P40</f>
        <v/>
      </c>
      <c r="E102">
        <f>IF(D102&lt;&gt;"",1,0)</f>
        <v>0</v>
      </c>
      <c r="H102" s="23"/>
    </row>
    <row r="103" spans="2:14" ht="30" customHeight="1" x14ac:dyDescent="0.25">
      <c r="B103" s="289"/>
      <c r="C103" s="36" t="s">
        <v>6271</v>
      </c>
      <c r="D103" s="23">
        <f>'Pre-Test-Post-Test'!E41</f>
        <v>0</v>
      </c>
      <c r="E103" s="23">
        <f t="shared" si="4"/>
        <v>0</v>
      </c>
      <c r="H103" s="23"/>
    </row>
    <row r="104" spans="2:14" ht="30" x14ac:dyDescent="0.25">
      <c r="B104" s="289"/>
      <c r="C104" s="36" t="s">
        <v>6272</v>
      </c>
      <c r="D104" s="23">
        <f>'Pre-Test-Post-Test'!E42</f>
        <v>0</v>
      </c>
      <c r="E104" s="23">
        <f t="shared" si="4"/>
        <v>0</v>
      </c>
    </row>
    <row r="105" spans="2:14" ht="75" x14ac:dyDescent="0.25">
      <c r="B105" s="289"/>
      <c r="C105" s="36" t="s">
        <v>6273</v>
      </c>
      <c r="D105" s="23">
        <f>'Pre-Test-Post-Test'!E43</f>
        <v>0</v>
      </c>
      <c r="E105" s="23">
        <f t="shared" si="4"/>
        <v>0</v>
      </c>
    </row>
    <row r="106" spans="2:14" ht="30" x14ac:dyDescent="0.25">
      <c r="B106" s="289"/>
      <c r="C106" s="36" t="s">
        <v>6274</v>
      </c>
      <c r="D106" s="23">
        <f>IF('Pre-Test-Post-Test'!E44="Other (Please Describe)",'Pre-Test-Post-Test'!F45,'Pre-Test-Post-Test'!E44)</f>
        <v>0</v>
      </c>
      <c r="E106" s="23">
        <f t="shared" si="4"/>
        <v>0</v>
      </c>
    </row>
    <row r="107" spans="2:14" ht="30" x14ac:dyDescent="0.25">
      <c r="B107" s="290"/>
      <c r="C107" s="36" t="s">
        <v>6567</v>
      </c>
      <c r="D107" s="23">
        <f>'Pre-Test-Post-Test'!E46</f>
        <v>0</v>
      </c>
      <c r="E107" s="23">
        <f t="shared" si="4"/>
        <v>0</v>
      </c>
      <c r="H107" s="23" t="s">
        <v>33</v>
      </c>
      <c r="I107" s="23" t="str">
        <f>Weighting!X5</f>
        <v>Yes</v>
      </c>
    </row>
    <row r="108" spans="2:14" ht="45" x14ac:dyDescent="0.25">
      <c r="B108" s="291" t="s">
        <v>6568</v>
      </c>
      <c r="C108" s="36" t="s">
        <v>4261</v>
      </c>
      <c r="D108" s="23" t="str">
        <f>'Stakeholder Engagement'!D7</f>
        <v>Doss CCSD is a very small rural school district.  During the application year, the District had two teachers, two aides, one office assistant, and a part time Interim Superintendent. The District was committed to establishing a TIA Planning committee that was made of diverse representation from stakeholders at all levels and serving in a variety of roles.  To ensure representation on the committee was equitable, the District included all employees, instructional and otherwise.  The District also included the District Improvement Committee (DIC) which includes not only all staff, but parents/guardians, business members, and community members.  The District Administrator serves as the Interim Superintendent, Principal, Human Resource Officer, and Business Manager, and was involved in the TIA planning meeting..</v>
      </c>
      <c r="E108" s="23">
        <f t="shared" si="4"/>
        <v>1</v>
      </c>
      <c r="H108" s="23" t="s">
        <v>4533</v>
      </c>
      <c r="I108" s="23" t="str">
        <f>Weighting!X10</f>
        <v>Yes</v>
      </c>
    </row>
    <row r="109" spans="2:14" ht="30" x14ac:dyDescent="0.25">
      <c r="B109" s="292"/>
      <c r="C109" s="36" t="s">
        <v>6239</v>
      </c>
      <c r="D109" s="23" t="str">
        <f>'Stakeholder Engagement'!P8</f>
        <v>Teachers, Campus Leaders, The TIA Planning Committee Included include the groups identified, as well as these:  Parents/Guardians, Business and Community through the District Improvement Council, and the Board of Trustees.</v>
      </c>
      <c r="E109" s="23">
        <f>IF(D109&lt;&gt;"",1,0)</f>
        <v>1</v>
      </c>
      <c r="I109" t="str">
        <f>IF(D86&lt;&gt;"","Yes","No")</f>
        <v>No</v>
      </c>
      <c r="J109" t="str">
        <f>IF(D87&lt;&gt;"","Yes","No")</f>
        <v>Yes</v>
      </c>
      <c r="K109" t="str">
        <f>IF(D88&lt;&gt;"","Yes","No")</f>
        <v>No</v>
      </c>
      <c r="L109" t="str">
        <f>IF(D89&lt;&gt;"","Yes","No")</f>
        <v>No</v>
      </c>
    </row>
    <row r="110" spans="2:14" ht="45" x14ac:dyDescent="0.25">
      <c r="B110" s="292"/>
      <c r="C110" s="36" t="s">
        <v>4270</v>
      </c>
      <c r="D110" s="23" t="str">
        <f>'Stakeholder Engagement'!S13</f>
        <v>Teachers, Campus Leaders, District Leaders, Community Members, Families of students, District surveys always include the groups identified, as well as these:  Parents/Guardians, Business and Community through the District Improvement Council, and the Board of Trustees.</v>
      </c>
      <c r="E110" s="23">
        <f>IF(D110&lt;&gt;"",1,0)</f>
        <v>1</v>
      </c>
      <c r="I110" s="69" t="s">
        <v>4536</v>
      </c>
      <c r="J110" s="69" t="s">
        <v>4537</v>
      </c>
      <c r="K110" s="69" t="s">
        <v>4538</v>
      </c>
      <c r="L110" s="69" t="s">
        <v>4539</v>
      </c>
    </row>
    <row r="111" spans="2:14" ht="45" x14ac:dyDescent="0.25">
      <c r="B111" s="292"/>
      <c r="C111" s="36" t="s">
        <v>6240</v>
      </c>
      <c r="D111" s="23" t="str">
        <f>'Stakeholder Engagement'!D14</f>
        <v xml:space="preserve">After stakeholder meetings with each of these three:  Leadership Team (District Employees), District Improvement Council (DIC), and Board of Trustees, the District surveyed initially the two teachers. The second survey included each of the above listed groups as well as parents/guardians. Analysis of the second survey varied from what instructional staff indicated. Using this analysis, and through a Leadership Meeting, the instructional staff identified specifics for the student growth component and the spending component should be done by an appraiser at the other campus.  For all four scored, the same form will be used by all appraisers for consistency.  The district has implemented this process moving forward based on the feedback given by stakeholders. </v>
      </c>
      <c r="E111" s="23">
        <f t="shared" si="4"/>
        <v>1</v>
      </c>
      <c r="H111" s="23" t="s">
        <v>4524</v>
      </c>
      <c r="I111" s="23">
        <f>IF(I109="Yes",3,0)</f>
        <v>0</v>
      </c>
      <c r="J111" s="23">
        <f>IF(J109="Yes",4,0)</f>
        <v>4</v>
      </c>
      <c r="K111" s="23">
        <f>IF(K109="Yes",5,0)</f>
        <v>0</v>
      </c>
      <c r="L111" s="23">
        <f>IF(L109="Yes",6,0)</f>
        <v>0</v>
      </c>
      <c r="M111">
        <f>SUM(I111:L111)</f>
        <v>4</v>
      </c>
      <c r="N111" s="23" t="s">
        <v>4522</v>
      </c>
    </row>
    <row r="112" spans="2:14" ht="45" x14ac:dyDescent="0.25">
      <c r="B112" s="292"/>
      <c r="C112" s="36" t="s">
        <v>6485</v>
      </c>
      <c r="D112" s="23" t="str">
        <f>'Stakeholder Engagement'!D15</f>
        <v xml:space="preserve">a. As mentioned in question 2 above, ongoing feedback was gathered, and specific feedback related to the distribution of TIA funds, inclusion of the support staff, and pre-and post-tests assisted in strengthening our local designation system.  One example of stakeholder feedback that was shared and assisted with the strengthening of our implementation was the idea to include only reading teacher at the Kinder through 2nd level and three core subjects at the 3rd through 8th grade level, with the desire to add the fourth core subject in succeeding years. Additionally, stakeholder feedback identified the desire for awardees to receive the incentive compensation on one ump sum rather than being paid out over the year.
b. The District Leadership Team (District Employees) meets monthly and TIA information, discussion, and planning was regularly included on the agenda.  The District Improvement Council (DIC) meets quarterly and the same agenda items were included at these meetings.  Information from each of these meetings was provided in reports to Board of Trustees, who expect to approve the final spending plan presented in this application, once accepted by the Agency. 
</v>
      </c>
      <c r="E112" s="23">
        <f t="shared" si="4"/>
        <v>1</v>
      </c>
      <c r="H112" s="23" t="s">
        <v>4525</v>
      </c>
      <c r="I112" s="23">
        <f>IF(I108="Yes",SUM(E90:E92),IF(I107="Yes",3,"0"))</f>
        <v>1</v>
      </c>
      <c r="J112" s="23">
        <f>IF(I108="Yes",SUM(E93:E96),IF(I107="Yes",4,"0"))</f>
        <v>4</v>
      </c>
      <c r="K112" s="23">
        <f>IF(I108="Yes",SUM(E97:E101),IF(I107="Yes",5,"0"))</f>
        <v>0</v>
      </c>
      <c r="L112" s="23">
        <f>IF(I108="Yes",SUM(E102:E107),IF(I107="Yes",6,"0"))</f>
        <v>0</v>
      </c>
      <c r="M112">
        <f>SUM(I112:L112)</f>
        <v>5</v>
      </c>
      <c r="N112" s="37">
        <f>IF(I107="No",0,IF(I108="Yes",M112/M111,1))</f>
        <v>1.25</v>
      </c>
    </row>
    <row r="113" spans="2:5" ht="45" x14ac:dyDescent="0.25">
      <c r="B113" s="292"/>
      <c r="C113" s="36" t="s">
        <v>6479</v>
      </c>
      <c r="D113" s="23" t="str">
        <f>'Stakeholder Engagement'!D19</f>
        <v xml:space="preserve">Once the TIA system application has been submitted in April, an informational training meeting will be held for all employees at the end of May 2023 to review requirements needed for eligible teaching assignments to earn a designation.  During professional development in August 2023, after system approval, all employees will receive comprehensive training on the components of the TIA plan, the process the district will use to designate teachers, district requirements to earn a designation, how to seek additional support, relevant professional development, and other resources. </v>
      </c>
      <c r="E113" s="23">
        <f t="shared" si="4"/>
        <v>1</v>
      </c>
    </row>
    <row r="114" spans="2:5" ht="45" x14ac:dyDescent="0.25">
      <c r="B114" s="292"/>
      <c r="C114" s="36" t="s">
        <v>6241</v>
      </c>
      <c r="D114" s="23" t="str">
        <f>'Stakeholder Engagement'!D20</f>
        <v xml:space="preserve">The District has created a Google folder that will be available after approval in August 2023 where teachers and leaders will be able to find resources that explain the TIA system components including teacher evaluations, student growth measures, how student growth pertains to teachers and students, TIA score calculations, spending plan, committee members, and minutes and agendas from stakeholder meetings.  Outside of the Google folder, information will be organized in a TIA Information Plan document that will be provided to all employees and will be housed on the District website. </v>
      </c>
      <c r="E114" s="23">
        <f t="shared" si="4"/>
        <v>1</v>
      </c>
    </row>
    <row r="115" spans="2:5" ht="45" x14ac:dyDescent="0.25">
      <c r="B115" s="292"/>
      <c r="C115" s="36" t="s">
        <v>6243</v>
      </c>
      <c r="D115" s="23" t="str">
        <f>'Stakeholder Engagement'!D24</f>
        <v>As mentioned in B.3. above, The District Leadership Team (District Employees) meets monthly and TIA information, discussion, and planning was regularly included on the agenda.  The District Improvement Council (DIC) meets quarterly and the same agenda items were included at these meetings.  Initially, the application components were shared with both groups, and throughout the year one or more component was included in the meeting discussion and planning.  Slides provided through training with the ESC 15 Rural Cohort were shared with both groups for clarification. With information shared, teachers and others had a chance to ask questions and make suggestions.  Then, surveys were sent to employees and other members to gauge their support of the TIA system.  By “chunking” the information and application process, employees, committee members, and Board members were able to focus on each component, including options of the TIA process and best practices.  ask questions and make suggestions.  Following these meetings, surveys were sent to staff members to guage their support of the TIA system.  In January, campus and district leaders presented the proposed TIA system to school board members for questions, comments, and feedback.  As general understanding of the TIA system has spread across the district, the teacher support of the TIA system has increased from 65% in October 2022 to 96% in February 2023.  Many people were overwhelmed by the thought that busy teachers were going to have to do more work.  The TIA process is rooted in best practices, and now teachers understand that they should just continue with these as they have been.</v>
      </c>
      <c r="E115" s="23">
        <f t="shared" si="4"/>
        <v>1</v>
      </c>
    </row>
    <row r="116" spans="2:5" ht="45" x14ac:dyDescent="0.25">
      <c r="B116" s="292"/>
      <c r="C116" s="36" t="s">
        <v>6244</v>
      </c>
      <c r="D116" s="23" t="str">
        <f>'Stakeholder Engagement'!D25</f>
        <v>Resources for teachers will be shared through staff meetings, emails, and district professional development.  Teachers will have the opportunity to meet with campus leaders during their T-TESS cycle (BOY, MOY, EOY meetings) to discuss progress toward goals.  Instructional coaching and feedback will occur following any classroom visit, formal or informal, scored or unscored.  Training on the T-TESS rubric will be held for all staff in August 2023.  Regular data review on classroom assessments will be held during high quality professional learning community meetings.  Training on pre-test/post-test protocols will be held in August 2023 and in early April 2024.  Campus leaders will work with district leaders to ensure that appropriate staff development is provided for teachers based on observation and student data trends.  The TIA team will meet once a semester to review data, to evaluate teacher progress, and to address any questions that have arisen.</v>
      </c>
      <c r="E116" s="23">
        <f t="shared" si="4"/>
        <v>1</v>
      </c>
    </row>
    <row r="117" spans="2:5" ht="30" x14ac:dyDescent="0.25">
      <c r="B117" s="292"/>
      <c r="C117" s="36" t="s">
        <v>4273</v>
      </c>
      <c r="D117" s="23" t="str">
        <f>'Stakeholder Engagement'!S29</f>
        <v>Teachers, Campus Leaders, District Leaders, Community Members, Families of students, District commnication always include the groups identified, as well as these:  Parents/Guardians, Business and Community through the District Improvement council, and the Board of Trustees.</v>
      </c>
      <c r="E117" s="23">
        <f>IF(D117&lt;&gt;"",1,0)</f>
        <v>1</v>
      </c>
    </row>
    <row r="118" spans="2:5" ht="45" x14ac:dyDescent="0.25">
      <c r="B118" s="292"/>
      <c r="C118" s="36" t="s">
        <v>6245</v>
      </c>
      <c r="D118" s="23" t="str">
        <f>'Stakeholder Engagement'!D30</f>
        <v xml:space="preserve">a. Teachers will be notified by Superintendent in-person if they are being submitted for a designation as soon as the data is verified and submitted to Texas Tech.  During this in-person meeting, written notification will also be provided.
b. Once the district receives confirmation of earned designations, the district and campus leaders will recognize designated teachers in May 2025.  Individuals who will be designated will be notified prior to this event so that friends and family can be included.  Designated teachers will also be announced by employee email, in the District newsletter, on the District’s website, and in the local newspaper.  
b) Once the district receiveds confirmation of earned designations, the district and campus leaders will recognized designated teachers in May 2025.  Individuals who will be designated will be notified prior to this event so that friends and family can be included.  Designated teachers will also be announced by staff email, in the parent newsletter, on the district's social media account, and in the local newspaper.  </v>
      </c>
      <c r="E118" s="23">
        <f t="shared" si="4"/>
        <v>1</v>
      </c>
    </row>
    <row r="119" spans="2:5" ht="45" x14ac:dyDescent="0.25">
      <c r="B119" s="292"/>
      <c r="C119" s="36" t="s">
        <v>6246</v>
      </c>
      <c r="D119" s="23" t="str">
        <f>'Stakeholder Engagement'!D31</f>
        <v>The final approved TIA plan will be shared with staff in August 2024 during professional development.  The final plan will also be shared with the Board of Trustees in August and with the District Improvement Council (DIC) in October 2024.  The final plan will also be housed in the Google folder of resources and will be posted on the District’s website.</v>
      </c>
      <c r="E119" s="23">
        <f t="shared" si="4"/>
        <v>1</v>
      </c>
    </row>
    <row r="120" spans="2:5" ht="60" x14ac:dyDescent="0.25">
      <c r="B120" s="292"/>
      <c r="C120" s="36" t="s">
        <v>6247</v>
      </c>
      <c r="D120" s="23" t="str">
        <f>'Stakeholder Engagement'!D35</f>
        <v xml:space="preserve">Prior to the release of the survey, the components of the TIA system will be reviewed at a Leadership Team Meeting.  The Superintendent will explain that the survey is coming from Texas Tech University and that all teachers will be expected to completed the survey.  Once the survey is released, teachers will have time during a scheduled meeting set aside for this to be completed.  </v>
      </c>
      <c r="E120" s="23">
        <f t="shared" si="4"/>
        <v>1</v>
      </c>
    </row>
    <row r="121" spans="2:5" ht="60" x14ac:dyDescent="0.25">
      <c r="B121" s="292"/>
      <c r="C121" s="36" t="s">
        <v>6248</v>
      </c>
      <c r="D121" s="23" t="str">
        <f>'Stakeholder Engagement'!D36</f>
        <v xml:space="preserve">Results of the Texas Tech survey will be reviewed by the TIA team and will be used to make any needed adjustment to the ongoing local designation system supports and procedures.  Professional development and training will be offered based on the need expressed in the survey results.  </v>
      </c>
      <c r="E121" s="23">
        <f t="shared" si="4"/>
        <v>1</v>
      </c>
    </row>
    <row r="122" spans="2:5" ht="30" x14ac:dyDescent="0.25">
      <c r="B122" s="293"/>
      <c r="C122" s="36" t="s">
        <v>4275</v>
      </c>
      <c r="D122" s="23" t="str">
        <f>'Stakeholder Engagement'!D37</f>
        <v>The Texas Tech survey results will be shared with district staff during professional development in August 2023.  Campus and district leaders will share any actions that will be taken as a result of the teacher buy-in surveys data.  The school board will be provided with regular TIA updates on the monthly agenda.</v>
      </c>
      <c r="E122" s="23">
        <f t="shared" si="4"/>
        <v>1</v>
      </c>
    </row>
    <row r="123" spans="2:5" x14ac:dyDescent="0.25">
      <c r="B123" s="294" t="s">
        <v>4303</v>
      </c>
      <c r="C123" s="133" t="s">
        <v>4278</v>
      </c>
      <c r="D123" s="44">
        <f>Spending!C8</f>
        <v>0.6</v>
      </c>
      <c r="E123" s="23">
        <f t="shared" si="4"/>
        <v>1</v>
      </c>
    </row>
    <row r="124" spans="2:5" ht="30" x14ac:dyDescent="0.25">
      <c r="B124" s="295"/>
      <c r="C124" s="133" t="s">
        <v>4279</v>
      </c>
      <c r="D124" s="44">
        <f>Spending!D8</f>
        <v>0.3</v>
      </c>
      <c r="E124" s="23">
        <f t="shared" si="4"/>
        <v>1</v>
      </c>
    </row>
    <row r="125" spans="2:5" x14ac:dyDescent="0.25">
      <c r="B125" s="295"/>
      <c r="C125" s="133" t="s">
        <v>4280</v>
      </c>
      <c r="D125" s="44">
        <f>Spending!E8</f>
        <v>0.1</v>
      </c>
      <c r="E125" s="23">
        <f t="shared" si="4"/>
        <v>1</v>
      </c>
    </row>
    <row r="126" spans="2:5" ht="45" x14ac:dyDescent="0.25">
      <c r="B126" s="295"/>
      <c r="C126" s="133" t="s">
        <v>4282</v>
      </c>
      <c r="D126" s="44" t="str">
        <f>Spending!D10</f>
        <v xml:space="preserve">a. The first year the district receives notice of designated teachers, the district will pay a one-time stipend to the designated teachers by August 31, 2025.  In subsequent years, teachers will receive a one-time stipend in their May paycheck.  All funds will be expended by August 31st.  
b. Specifically, the funding allotment going to other teachers will be split evenly across all other teachers/instructional aides as a one-time stipend by August 31, 2055.  In subsequent years, all other teachers/instructional aides will receive a one-time stipend in their May paycheck.  All funds will be expended by August 31st.  
</v>
      </c>
      <c r="E126" s="23">
        <f t="shared" si="4"/>
        <v>1</v>
      </c>
    </row>
    <row r="127" spans="2:5" ht="45" x14ac:dyDescent="0.25">
      <c r="B127" s="295"/>
      <c r="C127" s="133" t="s">
        <v>4527</v>
      </c>
      <c r="D127" s="44" t="str">
        <f>Spending!E10</f>
        <v xml:space="preserve">The 10% will be reserved by the districct to maintain the program as required by the Texas Education Agency and to help pay the district's portion of TRS for teachers. </v>
      </c>
      <c r="E127" s="23">
        <f t="shared" si="4"/>
        <v>1</v>
      </c>
    </row>
    <row r="128" spans="2:5" ht="30" x14ac:dyDescent="0.25">
      <c r="B128" s="295"/>
      <c r="C128" s="36" t="s">
        <v>4283</v>
      </c>
      <c r="D128" s="23" t="str">
        <f>Spending!D11</f>
        <v xml:space="preserve">The first year the district receives notice of designated teachers, the district will pay a one-time stipend by August 31, 2025.  In subsequent years, teachers will receive a one-time stipend in their May paycheck.  All funds will be expended by August 31st annually. </v>
      </c>
      <c r="E128" s="23">
        <f t="shared" si="4"/>
        <v>1</v>
      </c>
    </row>
    <row r="129" spans="2:11" ht="30" x14ac:dyDescent="0.25">
      <c r="B129" s="295"/>
      <c r="C129" s="36" t="s">
        <v>4566</v>
      </c>
      <c r="D129" s="23" t="str">
        <f>Spending!D15</f>
        <v>After stakeholder meetings and survey data, the TIA development committee determined that the teachers earning the highest T-TESS ratings and who are promoting high levels of student growth should receive funds.  In the district plan, 60% of the funds will go to the designated teachers.  The district's TIA plan aligns with the district's goal of recruiting and retaining high quality instructional staff.</v>
      </c>
      <c r="E129" s="23">
        <f t="shared" si="4"/>
        <v>1</v>
      </c>
    </row>
    <row r="130" spans="2:11" ht="30" customHeight="1" x14ac:dyDescent="0.25">
      <c r="B130" s="295"/>
      <c r="C130" s="36" t="s">
        <v>6232</v>
      </c>
      <c r="D130" s="23" t="str">
        <f>Spending!D16</f>
        <v xml:space="preserve">a. The first year the district receives notice of designated teachers, the district will use 60% of the funds to pay a one-time stipend to the designated teachers by August 31, 2025.  In subsequent years, teachers will receive a one-time stipend in their May paycheck.  All funds will be expended by August 31st. The district’s TIA plan aligns with the district’s goal of recruiting and retaining high quality instructional staff.  
b. The TIA development committee determined that due to the small number of teachers and that both teachers have instructional aides, that 30% of the funding allotment should be shared equally by these staff members.  This aligns with the district's goal of recruiting and retaining high quality instructional staff. Specifically, the 30% funding allotment going to other teachers will be split evenly across all other teachers/instructional aides as a one-time stipend by August 31, 2055.  In subsequent years, all other teachers/instructional aides will receive a one-time stipend in their May paycheck.  All funds will be expended by August 31st.  </v>
      </c>
      <c r="E130" s="23">
        <f t="shared" si="4"/>
        <v>1</v>
      </c>
    </row>
    <row r="131" spans="2:11" ht="60" x14ac:dyDescent="0.25">
      <c r="B131" s="295"/>
      <c r="C131" s="36" t="s">
        <v>6233</v>
      </c>
      <c r="D131" s="23" t="str">
        <f>Spending!D17</f>
        <v xml:space="preserve">The Board of Trustees will approve the budget that includes the expenditure of TIA funds for the first year during the May 2025 board meeting.  In subsequent years, the budget will be approved during the August board meeting.  </v>
      </c>
      <c r="E131" s="23">
        <f t="shared" si="4"/>
        <v>1</v>
      </c>
      <c r="I131" s="128" t="s">
        <v>6568</v>
      </c>
    </row>
    <row r="132" spans="2:11" ht="45" x14ac:dyDescent="0.25">
      <c r="B132" s="295"/>
      <c r="C132" s="36" t="s">
        <v>6569</v>
      </c>
      <c r="D132" s="23" t="str">
        <f>Spending!D21</f>
        <v>TIA funds reserved for compensation will go to the teachers on the campus where the designated teachers are assigned.  If the designated teacher leaves before the Winter Roster Submission, the district understands that an allotment will not be generated, and, therefore, no compensation will be given to the teacher.  The district will pay out funds to designated teachers based on the TIA funds received.</v>
      </c>
      <c r="E132" s="23">
        <f t="shared" si="4"/>
        <v>1</v>
      </c>
      <c r="H132" s="23" t="s">
        <v>4524</v>
      </c>
      <c r="I132" s="23">
        <v>15</v>
      </c>
      <c r="K132" s="23" t="s">
        <v>4300</v>
      </c>
    </row>
    <row r="133" spans="2:11" ht="45" x14ac:dyDescent="0.25">
      <c r="B133" s="295"/>
      <c r="C133" s="36" t="s">
        <v>6570</v>
      </c>
      <c r="D133" s="23" t="str">
        <f>Spending!D22</f>
        <v xml:space="preserve">1) If a designated teacher retires/resigns after the Winter Roster Submission and effective after the end of the school year, the teacher will receive their allotment as outlined in the spending plan.
2) If the designated teacher retires/resigns after the Winter Roster Submission and effective before the end of the school year, the designated teacher will not receive their stipend.  
3) If a designated teacher resigns/retires after the Winter Roster Submission and effective after the last day to resign in the summer, then the designated teacher will not receive the stipend.
4) If a designated teacher leaves the district after the Winter Roster Submission due to termination, the teacher will not receive their stipend. </v>
      </c>
      <c r="E133" s="23">
        <f t="shared" si="4"/>
        <v>1</v>
      </c>
      <c r="H133" s="23" t="s">
        <v>4301</v>
      </c>
      <c r="I133" s="23">
        <f>SUM(E108:E122)</f>
        <v>15</v>
      </c>
      <c r="K133" s="37">
        <f>I133/I132</f>
        <v>1</v>
      </c>
    </row>
    <row r="134" spans="2:11" ht="60" x14ac:dyDescent="0.25">
      <c r="B134" s="295"/>
      <c r="C134" s="36" t="s">
        <v>6571</v>
      </c>
      <c r="D134" s="23" t="str">
        <f>Spending!D23</f>
        <v>No</v>
      </c>
      <c r="E134" s="23">
        <f t="shared" si="4"/>
        <v>1</v>
      </c>
    </row>
    <row r="135" spans="2:11" ht="30" x14ac:dyDescent="0.25">
      <c r="B135" s="295"/>
      <c r="C135" s="36" t="s">
        <v>6234</v>
      </c>
      <c r="D135" s="23" t="str">
        <f>Spending!D24</f>
        <v>The remaining shares of the unused allotments will be equally distributed to the remaining teachers and instructional aides at their designated percentagles that remain on the campus of the retiring/resigning teacher.</v>
      </c>
      <c r="E135" s="23">
        <f t="shared" si="4"/>
        <v>1</v>
      </c>
    </row>
    <row r="136" spans="2:11" ht="45" x14ac:dyDescent="0.25">
      <c r="B136" s="295"/>
      <c r="C136" s="36" t="s">
        <v>4540</v>
      </c>
      <c r="D136" s="23" t="str">
        <f>IF(Spending!D28="No",Spending!E28,Spending!D28)</f>
        <v>Yes</v>
      </c>
      <c r="E136" s="23">
        <f t="shared" si="4"/>
        <v>1</v>
      </c>
    </row>
    <row r="137" spans="2:11" ht="45" x14ac:dyDescent="0.25">
      <c r="B137" s="296"/>
      <c r="C137" s="36" t="s">
        <v>4541</v>
      </c>
      <c r="D137" s="23" t="str">
        <f>IF(Spending!D29="No",Spending!E30,Spending!D29)</f>
        <v>Yes</v>
      </c>
      <c r="E137" s="23">
        <f t="shared" si="4"/>
        <v>1</v>
      </c>
    </row>
    <row r="138" spans="2:11" ht="30" x14ac:dyDescent="0.25">
      <c r="B138" s="297" t="s">
        <v>4304</v>
      </c>
      <c r="C138" s="36" t="s">
        <v>4288</v>
      </c>
      <c r="D138" s="23" t="str">
        <f>IF('District Support'!D9="Yes",'District Support'!E9,'District Support'!D9)</f>
        <v>No</v>
      </c>
      <c r="E138" s="23">
        <f t="shared" ref="E138:E153" si="5">IF(D138&gt;0,1,0)</f>
        <v>1</v>
      </c>
    </row>
    <row r="139" spans="2:11" x14ac:dyDescent="0.25">
      <c r="B139" s="297"/>
      <c r="C139" s="36" t="s">
        <v>4289</v>
      </c>
      <c r="D139" s="23" t="str">
        <f>IF('District Support'!D10="Yes",'District Support'!E10,'District Support'!D10)</f>
        <v>No</v>
      </c>
      <c r="E139" s="23">
        <f t="shared" si="5"/>
        <v>1</v>
      </c>
    </row>
    <row r="140" spans="2:11" x14ac:dyDescent="0.25">
      <c r="B140" s="297"/>
      <c r="C140" s="36" t="s">
        <v>4290</v>
      </c>
      <c r="D140" s="23" t="str">
        <f>IF('District Support'!D11="Yes",'District Support'!E11,'District Support'!D11)</f>
        <v>No</v>
      </c>
      <c r="E140" s="23">
        <f t="shared" si="5"/>
        <v>1</v>
      </c>
    </row>
    <row r="141" spans="2:11" ht="30" x14ac:dyDescent="0.25">
      <c r="B141" s="297"/>
      <c r="C141" s="36" t="s">
        <v>4291</v>
      </c>
      <c r="D141" s="23" t="str">
        <f>IF('District Support'!D12="Yes",'District Support'!E12,'District Support'!D12)</f>
        <v>No</v>
      </c>
      <c r="E141" s="23">
        <f t="shared" si="5"/>
        <v>1</v>
      </c>
    </row>
    <row r="142" spans="2:11" ht="30" x14ac:dyDescent="0.25">
      <c r="B142" s="297"/>
      <c r="C142" s="36" t="s">
        <v>4292</v>
      </c>
      <c r="D142" s="23" t="str">
        <f>IF('District Support'!D13="Yes",'District Support'!E13,'District Support'!D13)</f>
        <v>No</v>
      </c>
      <c r="E142" s="23">
        <f t="shared" si="5"/>
        <v>1</v>
      </c>
    </row>
    <row r="143" spans="2:11" ht="30" x14ac:dyDescent="0.25">
      <c r="B143" s="297"/>
      <c r="C143" s="36" t="s">
        <v>4293</v>
      </c>
      <c r="D143" s="23" t="str">
        <f>IF('District Support'!D14="Yes",'District Support'!E14,'District Support'!D14)</f>
        <v>No</v>
      </c>
      <c r="E143" s="23">
        <f t="shared" si="5"/>
        <v>1</v>
      </c>
    </row>
    <row r="144" spans="2:11" x14ac:dyDescent="0.25">
      <c r="B144" s="297"/>
      <c r="C144" s="36" t="s">
        <v>4294</v>
      </c>
      <c r="D144" s="23" t="str">
        <f>IF('District Support'!D15="Yes",'District Support'!E15,'District Support'!D15)</f>
        <v>No</v>
      </c>
      <c r="E144" s="23">
        <f t="shared" si="5"/>
        <v>1</v>
      </c>
    </row>
    <row r="145" spans="2:12" ht="60" x14ac:dyDescent="0.25">
      <c r="B145" s="297"/>
      <c r="C145" s="36" t="s">
        <v>6250</v>
      </c>
      <c r="D145" s="23" t="str">
        <f>'District Support'!D17</f>
        <v>The Superintendent will be responsible for training and coordinating the above personnel regarding gathering data, working with teachers to understand student growth requirements and processes, scheduling the calibration of teacher observations, and developing and distributing information on the spending plan.</v>
      </c>
      <c r="E145" s="23">
        <f t="shared" si="5"/>
        <v>1</v>
      </c>
    </row>
    <row r="146" spans="2:12" ht="30" x14ac:dyDescent="0.25">
      <c r="B146" s="297"/>
      <c r="C146" s="36" t="s">
        <v>6251</v>
      </c>
      <c r="D146" s="23" t="str">
        <f>'District Support'!D21</f>
        <v>The District will review teacher observation and student growth data regularly to ensure that the highest performing teachers are assigned to teach the students with the greatest needs.  The data will also inform decisions about professional development related to TIA and best practices for teacher instruction and student growth.</v>
      </c>
      <c r="E146" s="23">
        <f t="shared" si="5"/>
        <v>1</v>
      </c>
    </row>
    <row r="147" spans="2:12" ht="45" x14ac:dyDescent="0.25">
      <c r="B147" s="297"/>
      <c r="C147" s="36" t="s">
        <v>6252</v>
      </c>
      <c r="D147" s="23" t="str">
        <f>'District Support'!D22</f>
        <v>Yes</v>
      </c>
      <c r="E147" s="23">
        <f t="shared" si="5"/>
        <v>1</v>
      </c>
    </row>
    <row r="148" spans="2:12" ht="30" x14ac:dyDescent="0.25">
      <c r="B148" s="297"/>
      <c r="C148" s="36" t="s">
        <v>6253</v>
      </c>
      <c r="D148" s="23" t="str">
        <f>'District Support'!D27</f>
        <v>The Superintendent will compile and analyze teacher observation data and student growth data.  Student growth data and teacher observation trend data is reviewed with teachers during regular Leadership Team Meetings and Diagnostic Checkpoint meetings each cycle.</v>
      </c>
      <c r="E148" s="23">
        <f t="shared" si="5"/>
        <v>1</v>
      </c>
    </row>
    <row r="149" spans="2:12" ht="30" x14ac:dyDescent="0.25">
      <c r="B149" s="297"/>
      <c r="C149" s="36" t="s">
        <v>4295</v>
      </c>
      <c r="D149" s="23" t="str">
        <f>'District Support'!D28</f>
        <v>The T-TESS Evaluation Management System is used to analyze and track teacher observation data. Student growth data will be tracked within mclass and IXL software. A data dashboard will be used to establish and track target scores for student growth measures.  The District plans to use the Individualized Model to assess growth on pre-tests/post-tests. measures.  Our district plans to used the Individual Model to assess growth on pre-tests/post-tests.</v>
      </c>
      <c r="E149" s="23">
        <f t="shared" si="5"/>
        <v>1</v>
      </c>
      <c r="I149" t="str">
        <f>IF(Spending!D8&gt;0,"Yes","No")</f>
        <v>Yes</v>
      </c>
      <c r="J149" t="str">
        <f>IF(Spending!E8&gt;0,"Yes","No")</f>
        <v>Yes</v>
      </c>
    </row>
    <row r="150" spans="2:12" ht="30" customHeight="1" x14ac:dyDescent="0.25">
      <c r="B150" s="297"/>
      <c r="C150" s="36" t="s">
        <v>4296</v>
      </c>
      <c r="D150" s="23" t="str">
        <f>'District Support'!D29</f>
        <v>All teachers in eligible teaching categories will have an annual observation beginning in the 2023-2024 school year, the first data capture year.  The District will manage the teacher observation data in the T-TESS Evaluation Management System and the student growth usig mClass and IXL software and inputing the analysis in a data dashboard.  The Superintendent will meet with teachers each cycle during Leadership Team and Diagnostic Checkpoint meetings to review data related to student growth and to adjust instruction as needed.  The district will offer professional development to meet instructional needs of teachers.  Prior to the beginning of the school year, the Superintendent will ensure teachers have been trained in T-TESS and that both an appraisal and assessment calendar has been developed.  The Superintendent will ensure that teachers administer the appropriate pre-test/post-tests during the assigned testing window and that all students in the eligible teacher's classes have been assessed. teachers each six week during PLC meetings to review data related to student growth and to adjust instruction as needed.  The district will offer professional development to meet instructional needs of teachers.  Prior to the beginning of the school year, the district and campus leaders will meet to ensure teachers have been assigned to an appraiser and that an appraisal and assessment calendar has been developed.  The campus administrators will ensure that teachers administer the appropriate pre-test/post-tests during the assigned testing window and that all students in the eligible teacher's classes have been assessed.</v>
      </c>
      <c r="E150" s="23">
        <f t="shared" si="5"/>
        <v>1</v>
      </c>
      <c r="G150" s="23"/>
      <c r="H150" s="23" t="s">
        <v>4543</v>
      </c>
      <c r="I150" s="23" t="s">
        <v>4542</v>
      </c>
      <c r="J150" s="23" t="s">
        <v>4544</v>
      </c>
      <c r="K150" s="23" t="s">
        <v>4520</v>
      </c>
    </row>
    <row r="151" spans="2:12" ht="30" x14ac:dyDescent="0.25">
      <c r="B151" s="297"/>
      <c r="C151" s="36" t="s">
        <v>4297</v>
      </c>
      <c r="D151" s="23" t="str">
        <f>'District Support'!D30</f>
        <v xml:space="preserve">The district and campus leadership will work together to make decisions regarding teacher designations based on the teacher observation and student growth data.  The cut points selected align to the TIA Statewide Performance Standards.  The district and campus leadership will review data prior to the submission for accuracy.  Once this has been completed, teachers will be informed of their designation recommendation.   </v>
      </c>
      <c r="E151" s="23">
        <f t="shared" si="5"/>
        <v>1</v>
      </c>
      <c r="G151" s="23" t="s">
        <v>4545</v>
      </c>
      <c r="H151" s="23">
        <v>11</v>
      </c>
      <c r="I151" s="23">
        <f>IF(I149="Yes",1,0)</f>
        <v>1</v>
      </c>
      <c r="J151" s="23">
        <f>IF(J149="Yes",1,0)</f>
        <v>1</v>
      </c>
      <c r="K151" s="23">
        <f>SUM(H151:J151)</f>
        <v>13</v>
      </c>
      <c r="L151" s="134" t="s">
        <v>4300</v>
      </c>
    </row>
    <row r="152" spans="2:12" ht="45" x14ac:dyDescent="0.25">
      <c r="B152" s="297"/>
      <c r="C152" s="36" t="s">
        <v>6256</v>
      </c>
      <c r="D152" s="23" t="str">
        <f>'District Support'!D31</f>
        <v xml:space="preserve">The Superintendent, with contracted service center appraiser support will work together to make decisions regarding teacher designations based on the teacher observation and student growth data.  The cut points selected will align to the TIA Statewide Performance Standards.  The Superintendent and service center support will review data prior to the submission for accuracy.  Once this has been completed, teachers will be informed of their designation recommendation.   </v>
      </c>
      <c r="E152" s="23">
        <f t="shared" si="5"/>
        <v>1</v>
      </c>
      <c r="G152" s="23" t="s">
        <v>4546</v>
      </c>
      <c r="H152" s="23">
        <f>SUM(E123,E128:E137)</f>
        <v>11</v>
      </c>
      <c r="I152" s="23">
        <f>IF(I149="Yes",SUM(E126),0)</f>
        <v>1</v>
      </c>
      <c r="J152" s="23">
        <f>IF(J149="Yes",E127,0)</f>
        <v>1</v>
      </c>
      <c r="K152" s="23">
        <f>SUM(H152:J152)</f>
        <v>13</v>
      </c>
      <c r="L152" s="135">
        <f>K152/K151</f>
        <v>1</v>
      </c>
    </row>
    <row r="153" spans="2:12" ht="45" x14ac:dyDescent="0.25">
      <c r="B153" s="297"/>
      <c r="C153" s="36" t="s">
        <v>6492</v>
      </c>
      <c r="D153" s="23" t="str">
        <f>'District Support'!D32</f>
        <v xml:space="preserve">The Superintendent meets monthly with the full Leadership Team, and meets each cycle with teachers for Diagnostic Checkpoint meetings. During these meetings, the TIA annual calendar will be reviewed as necessary to ensure all steps taken to capture the data with fidelity. Identified professional development will be provided.  The PEIMS specialist will ensure all teachers receiving designation are coded correctly.  The Superintendent will meet with teachers to set goals for designations, to predict student growth scores, and to provide instructional support.  The Superintendent and teachers will work together to analyze student growth data and to make decisions about designations.  The Superintendent will work with service center support to convert data into the format needed for data submission to TTU.  The Superintendent will send reports containing the data collected for all teachers and for teachers recommended for designation to Texas Tech University.   eligible to generate an allotment and to recalculate the allotment generated should the designated teacher moved from one campus to another within the district. </v>
      </c>
      <c r="E153" s="23">
        <f t="shared" si="5"/>
        <v>1</v>
      </c>
    </row>
    <row r="154" spans="2:12" x14ac:dyDescent="0.25">
      <c r="B154" s="179"/>
    </row>
    <row r="155" spans="2:12" x14ac:dyDescent="0.25">
      <c r="B155" s="179"/>
    </row>
    <row r="156" spans="2:12" x14ac:dyDescent="0.25">
      <c r="B156" s="179"/>
    </row>
    <row r="157" spans="2:12" x14ac:dyDescent="0.25">
      <c r="B157" s="179"/>
    </row>
    <row r="158" spans="2:12" x14ac:dyDescent="0.25">
      <c r="B158" s="179"/>
    </row>
    <row r="159" spans="2:12" x14ac:dyDescent="0.25">
      <c r="B159" s="179"/>
    </row>
    <row r="160" spans="2:12" ht="30" customHeight="1" x14ac:dyDescent="0.25">
      <c r="B160" s="179"/>
      <c r="G160" s="23"/>
      <c r="H160" s="23" t="s">
        <v>6572</v>
      </c>
    </row>
    <row r="161" spans="2:9" x14ac:dyDescent="0.25">
      <c r="B161" s="179"/>
      <c r="G161" s="23" t="s">
        <v>4545</v>
      </c>
      <c r="H161" s="23">
        <v>16</v>
      </c>
      <c r="I161" s="134" t="s">
        <v>4300</v>
      </c>
    </row>
    <row r="162" spans="2:9" x14ac:dyDescent="0.25">
      <c r="B162" s="179"/>
      <c r="G162" s="23" t="s">
        <v>4546</v>
      </c>
      <c r="H162" s="23">
        <f>SUM(E138:E153)</f>
        <v>16</v>
      </c>
      <c r="I162" s="135">
        <f>H162/H161</f>
        <v>1</v>
      </c>
    </row>
    <row r="163" spans="2:9" x14ac:dyDescent="0.25">
      <c r="B163" s="179"/>
    </row>
    <row r="164" spans="2:9" x14ac:dyDescent="0.25">
      <c r="B164" s="179"/>
    </row>
    <row r="165" spans="2:9" x14ac:dyDescent="0.25">
      <c r="B165" s="179"/>
    </row>
    <row r="166" spans="2:9" x14ac:dyDescent="0.25">
      <c r="B166" s="179"/>
    </row>
    <row r="167" spans="2:9" x14ac:dyDescent="0.25">
      <c r="B167" s="179"/>
    </row>
    <row r="168" spans="2:9" x14ac:dyDescent="0.25">
      <c r="B168" s="179"/>
    </row>
    <row r="169" spans="2:9" x14ac:dyDescent="0.25">
      <c r="B169" s="179"/>
    </row>
    <row r="170" spans="2:9" x14ac:dyDescent="0.25">
      <c r="B170" s="179"/>
    </row>
    <row r="171" spans="2:9" x14ac:dyDescent="0.25">
      <c r="B171" s="179"/>
    </row>
    <row r="172" spans="2:9" x14ac:dyDescent="0.25">
      <c r="B172" s="179"/>
    </row>
    <row r="173" spans="2:9" x14ac:dyDescent="0.25">
      <c r="B173" s="179"/>
    </row>
    <row r="174" spans="2:9" x14ac:dyDescent="0.25">
      <c r="B174" s="179"/>
    </row>
    <row r="175" spans="2:9" x14ac:dyDescent="0.25">
      <c r="B175" s="179"/>
    </row>
    <row r="176" spans="2:9" x14ac:dyDescent="0.25">
      <c r="B176" s="179"/>
    </row>
    <row r="177" spans="2:2" x14ac:dyDescent="0.25">
      <c r="B177" s="179"/>
    </row>
    <row r="178" spans="2:2" x14ac:dyDescent="0.25">
      <c r="B178" s="179"/>
    </row>
    <row r="179" spans="2:2" x14ac:dyDescent="0.25">
      <c r="B179" s="179"/>
    </row>
    <row r="180" spans="2:2" x14ac:dyDescent="0.25">
      <c r="B180" s="179"/>
    </row>
    <row r="181" spans="2:2" x14ac:dyDescent="0.25">
      <c r="B181" s="179"/>
    </row>
    <row r="182" spans="2:2" x14ac:dyDescent="0.25">
      <c r="B182" s="179"/>
    </row>
    <row r="183" spans="2:2" x14ac:dyDescent="0.25">
      <c r="B183" s="179"/>
    </row>
    <row r="184" spans="2:2" x14ac:dyDescent="0.25">
      <c r="B184" s="179"/>
    </row>
    <row r="185" spans="2:2" x14ac:dyDescent="0.25">
      <c r="B185" s="179"/>
    </row>
    <row r="186" spans="2:2" x14ac:dyDescent="0.25">
      <c r="B186" s="179"/>
    </row>
  </sheetData>
  <mergeCells count="9">
    <mergeCell ref="B86:B107"/>
    <mergeCell ref="B108:B122"/>
    <mergeCell ref="B123:B137"/>
    <mergeCell ref="B138:B153"/>
    <mergeCell ref="B3:B23"/>
    <mergeCell ref="B24:B60"/>
    <mergeCell ref="B61:B70"/>
    <mergeCell ref="B71:B79"/>
    <mergeCell ref="B80:B85"/>
  </mergeCells>
  <phoneticPr fontId="28"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autoPageBreaks="0"/>
  </sheetPr>
  <dimension ref="B1:T1699"/>
  <sheetViews>
    <sheetView showGridLines="0" showZeros="0" topLeftCell="A5" zoomScale="70" zoomScaleNormal="70" workbookViewId="0">
      <selection activeCell="D11" sqref="D11"/>
    </sheetView>
  </sheetViews>
  <sheetFormatPr defaultRowHeight="15" x14ac:dyDescent="0.25"/>
  <cols>
    <col min="2" max="2" width="3.28515625" customWidth="1"/>
    <col min="3" max="3" width="12" bestFit="1" customWidth="1"/>
    <col min="4" max="4" width="74.7109375" customWidth="1"/>
    <col min="5" max="5" width="24.28515625" bestFit="1" customWidth="1"/>
    <col min="6" max="6" width="33.7109375" customWidth="1"/>
    <col min="7" max="7" width="32.28515625" style="69" customWidth="1"/>
    <col min="8" max="8" width="25.42578125" customWidth="1"/>
    <col min="9" max="9" width="7.42578125" customWidth="1"/>
    <col min="10" max="12" width="8.42578125" customWidth="1"/>
    <col min="13" max="13" width="8" bestFit="1" customWidth="1"/>
    <col min="14" max="14" width="10.42578125" bestFit="1" customWidth="1"/>
    <col min="15" max="15" width="10" bestFit="1" customWidth="1"/>
    <col min="16" max="16" width="5.28515625" bestFit="1" customWidth="1"/>
    <col min="17" max="17" width="11.28515625" bestFit="1" customWidth="1"/>
    <col min="18" max="18" width="6.42578125" bestFit="1" customWidth="1"/>
    <col min="19" max="19" width="11.5703125" bestFit="1" customWidth="1"/>
    <col min="20" max="20" width="8.42578125" bestFit="1" customWidth="1"/>
    <col min="21" max="21" width="20.28515625" bestFit="1" customWidth="1"/>
  </cols>
  <sheetData>
    <row r="1" spans="2:13" ht="102" customHeight="1" x14ac:dyDescent="0.25">
      <c r="D1" s="315" t="s">
        <v>6197</v>
      </c>
      <c r="E1" s="315"/>
      <c r="F1" s="315"/>
      <c r="G1" s="98"/>
    </row>
    <row r="3" spans="2:13" ht="15.75" thickBot="1" x14ac:dyDescent="0.3"/>
    <row r="4" spans="2:13" ht="15.75" thickBot="1" x14ac:dyDescent="0.3">
      <c r="B4" s="12"/>
      <c r="C4" s="30"/>
      <c r="D4" s="30"/>
      <c r="E4" s="30"/>
      <c r="F4" s="30"/>
      <c r="G4" s="101"/>
      <c r="H4" s="30"/>
      <c r="I4" s="30"/>
      <c r="J4" s="30"/>
      <c r="K4" s="30"/>
      <c r="L4" s="30"/>
      <c r="M4" s="14"/>
    </row>
    <row r="5" spans="2:13" ht="16.5" customHeight="1" x14ac:dyDescent="0.3">
      <c r="B5" s="15"/>
      <c r="C5" s="313" t="s">
        <v>4551</v>
      </c>
      <c r="D5" s="314"/>
      <c r="E5" s="326" t="s">
        <v>4554</v>
      </c>
      <c r="F5" s="327"/>
      <c r="G5" s="327"/>
      <c r="H5" s="327"/>
      <c r="I5" s="327"/>
      <c r="J5" s="327"/>
      <c r="K5" s="327"/>
      <c r="L5" s="328"/>
      <c r="M5" s="144"/>
    </row>
    <row r="6" spans="2:13" ht="67.5" customHeight="1" x14ac:dyDescent="0.25">
      <c r="B6" s="15"/>
      <c r="C6" s="316" t="s">
        <v>6647</v>
      </c>
      <c r="D6" s="317"/>
      <c r="E6" s="320" t="s">
        <v>6188</v>
      </c>
      <c r="F6" s="321"/>
      <c r="G6" s="321"/>
      <c r="H6" s="321"/>
      <c r="I6" s="321"/>
      <c r="J6" s="321"/>
      <c r="K6" s="321"/>
      <c r="L6" s="322"/>
      <c r="M6" s="144"/>
    </row>
    <row r="7" spans="2:13" ht="95.25" customHeight="1" thickBot="1" x14ac:dyDescent="0.3">
      <c r="B7" s="15"/>
      <c r="C7" s="318"/>
      <c r="D7" s="319"/>
      <c r="E7" s="323"/>
      <c r="F7" s="324"/>
      <c r="G7" s="324"/>
      <c r="H7" s="324"/>
      <c r="I7" s="324"/>
      <c r="J7" s="324"/>
      <c r="K7" s="324"/>
      <c r="L7" s="325"/>
      <c r="M7" s="142"/>
    </row>
    <row r="8" spans="2:13" ht="27.75" customHeight="1" x14ac:dyDescent="0.25">
      <c r="B8" s="15"/>
      <c r="C8" s="312" t="s">
        <v>4567</v>
      </c>
      <c r="D8" s="312"/>
      <c r="E8" s="150"/>
      <c r="F8" s="150"/>
      <c r="G8" s="150"/>
      <c r="H8" s="150"/>
      <c r="I8" s="150"/>
      <c r="J8" s="150"/>
      <c r="K8" s="150"/>
      <c r="L8" s="150"/>
      <c r="M8" s="142"/>
    </row>
    <row r="9" spans="2:13" ht="23.25" customHeight="1" x14ac:dyDescent="0.25">
      <c r="B9" s="15"/>
      <c r="C9" s="35"/>
      <c r="D9" s="35"/>
      <c r="E9" s="140" t="s">
        <v>4552</v>
      </c>
      <c r="F9" s="141"/>
      <c r="G9" s="141" t="s">
        <v>4553</v>
      </c>
      <c r="H9" s="141"/>
      <c r="I9" s="141"/>
      <c r="J9" s="141"/>
      <c r="K9" s="141"/>
      <c r="L9" s="141"/>
      <c r="M9" s="142"/>
    </row>
    <row r="10" spans="2:13" x14ac:dyDescent="0.25">
      <c r="B10" s="15"/>
      <c r="C10" s="73" t="s">
        <v>28</v>
      </c>
      <c r="D10" s="36" t="s">
        <v>53</v>
      </c>
      <c r="E10" s="35"/>
      <c r="F10" s="35"/>
      <c r="G10" s="70"/>
      <c r="M10" s="16"/>
    </row>
    <row r="11" spans="2:13" x14ac:dyDescent="0.25">
      <c r="B11" s="15"/>
      <c r="C11" s="73">
        <v>1</v>
      </c>
      <c r="D11" s="131" t="s">
        <v>6684</v>
      </c>
      <c r="E11" s="35"/>
      <c r="F11" s="35"/>
      <c r="G11" s="70"/>
      <c r="M11" s="16"/>
    </row>
    <row r="12" spans="2:13" ht="27.75" customHeight="1" x14ac:dyDescent="0.25">
      <c r="B12" s="15"/>
      <c r="C12" s="73">
        <v>2</v>
      </c>
      <c r="D12" s="131" t="s">
        <v>6787</v>
      </c>
      <c r="E12" s="35"/>
      <c r="F12" s="35"/>
      <c r="G12" s="70"/>
      <c r="M12" s="16"/>
    </row>
    <row r="13" spans="2:13" x14ac:dyDescent="0.25">
      <c r="B13" s="15"/>
      <c r="C13" s="73">
        <v>3</v>
      </c>
      <c r="D13" s="131">
        <v>0</v>
      </c>
      <c r="E13" s="35"/>
      <c r="F13" s="35"/>
      <c r="G13" s="70"/>
      <c r="M13" s="16"/>
    </row>
    <row r="14" spans="2:13" x14ac:dyDescent="0.25">
      <c r="B14" s="15"/>
      <c r="C14" s="73">
        <v>4</v>
      </c>
      <c r="D14" s="131">
        <v>0</v>
      </c>
      <c r="E14" s="35"/>
      <c r="F14" s="35"/>
      <c r="G14" s="70"/>
      <c r="M14" s="16"/>
    </row>
    <row r="15" spans="2:13" x14ac:dyDescent="0.25">
      <c r="B15" s="15"/>
      <c r="C15" s="73">
        <v>5</v>
      </c>
      <c r="D15" s="131">
        <v>0</v>
      </c>
      <c r="E15" s="35"/>
      <c r="F15" s="35"/>
      <c r="G15" s="70"/>
      <c r="M15" s="16"/>
    </row>
    <row r="16" spans="2:13" x14ac:dyDescent="0.25">
      <c r="B16" s="15"/>
      <c r="C16" s="73">
        <v>6</v>
      </c>
      <c r="D16" s="131">
        <v>0</v>
      </c>
      <c r="E16" s="35"/>
      <c r="F16" s="35"/>
      <c r="G16" s="70"/>
      <c r="M16" s="16"/>
    </row>
    <row r="17" spans="2:20" x14ac:dyDescent="0.25">
      <c r="B17" s="15"/>
      <c r="C17" s="73">
        <v>7</v>
      </c>
      <c r="D17" s="131">
        <v>0</v>
      </c>
      <c r="E17" s="35"/>
      <c r="F17" s="35"/>
      <c r="G17" s="70"/>
      <c r="M17" s="16"/>
    </row>
    <row r="18" spans="2:20" x14ac:dyDescent="0.25">
      <c r="B18" s="15"/>
      <c r="C18" s="73">
        <v>8</v>
      </c>
      <c r="D18" s="131">
        <v>0</v>
      </c>
      <c r="E18" s="35"/>
      <c r="F18" s="35"/>
      <c r="G18" s="70"/>
      <c r="M18" s="16"/>
    </row>
    <row r="19" spans="2:20" x14ac:dyDescent="0.25">
      <c r="B19" s="15"/>
      <c r="C19" s="73">
        <v>9</v>
      </c>
      <c r="D19" s="131">
        <v>0</v>
      </c>
      <c r="E19" s="35"/>
      <c r="F19" s="35"/>
      <c r="G19" s="70"/>
      <c r="M19" s="16"/>
    </row>
    <row r="20" spans="2:20" x14ac:dyDescent="0.25">
      <c r="B20" s="15"/>
      <c r="C20" s="73">
        <v>10</v>
      </c>
      <c r="D20" s="131">
        <v>0</v>
      </c>
      <c r="E20" s="35"/>
      <c r="F20" s="35"/>
      <c r="G20" s="70"/>
      <c r="M20" s="16"/>
    </row>
    <row r="21" spans="2:20" x14ac:dyDescent="0.25">
      <c r="B21" s="15"/>
      <c r="H21" s="69"/>
      <c r="I21" s="69"/>
      <c r="J21" s="69"/>
      <c r="K21" s="69"/>
      <c r="L21" s="69"/>
      <c r="M21" s="102"/>
      <c r="N21" s="69"/>
      <c r="O21" s="69"/>
      <c r="P21" s="69"/>
      <c r="Q21" s="69"/>
      <c r="R21" s="69"/>
      <c r="S21" s="69"/>
      <c r="T21" s="69"/>
    </row>
    <row r="22" spans="2:20" ht="45" x14ac:dyDescent="0.25">
      <c r="B22" s="15"/>
      <c r="C22" s="158" t="s">
        <v>54</v>
      </c>
      <c r="D22" s="158" t="s">
        <v>4555</v>
      </c>
      <c r="E22" s="158" t="s">
        <v>55</v>
      </c>
      <c r="F22" s="158" t="s">
        <v>56</v>
      </c>
      <c r="G22" s="157" t="s">
        <v>6187</v>
      </c>
      <c r="H22" s="158" t="s">
        <v>57</v>
      </c>
      <c r="M22" s="16"/>
    </row>
    <row r="23" spans="2:20" hidden="1" x14ac:dyDescent="0.25">
      <c r="B23" s="15"/>
      <c r="C23" s="67" t="s">
        <v>58</v>
      </c>
      <c r="D23" s="67" t="s">
        <v>5443</v>
      </c>
      <c r="E23" s="67" t="s">
        <v>59</v>
      </c>
      <c r="F23" s="67" t="s">
        <v>60</v>
      </c>
      <c r="G23" s="151" t="s">
        <v>6657</v>
      </c>
      <c r="H23" s="151"/>
      <c r="M23" s="16"/>
    </row>
    <row r="24" spans="2:20" hidden="1" x14ac:dyDescent="0.25">
      <c r="B24" s="15"/>
      <c r="C24" s="67" t="s">
        <v>61</v>
      </c>
      <c r="D24" s="67" t="s">
        <v>5738</v>
      </c>
      <c r="E24" s="67" t="s">
        <v>59</v>
      </c>
      <c r="F24" s="67" t="s">
        <v>60</v>
      </c>
      <c r="G24" s="151" t="s">
        <v>6657</v>
      </c>
      <c r="H24" s="151"/>
      <c r="M24" s="16"/>
    </row>
    <row r="25" spans="2:20" hidden="1" x14ac:dyDescent="0.25">
      <c r="B25" s="15"/>
      <c r="C25" s="67" t="s">
        <v>62</v>
      </c>
      <c r="D25" s="67" t="s">
        <v>5530</v>
      </c>
      <c r="E25" s="67" t="s">
        <v>59</v>
      </c>
      <c r="F25" s="67" t="s">
        <v>60</v>
      </c>
      <c r="G25" s="151" t="s">
        <v>6657</v>
      </c>
      <c r="H25" s="151"/>
      <c r="M25" s="16"/>
    </row>
    <row r="26" spans="2:20" hidden="1" x14ac:dyDescent="0.25">
      <c r="B26" s="15"/>
      <c r="C26" s="67" t="s">
        <v>63</v>
      </c>
      <c r="D26" s="67" t="s">
        <v>5531</v>
      </c>
      <c r="E26" s="67" t="s">
        <v>59</v>
      </c>
      <c r="F26" s="67" t="s">
        <v>60</v>
      </c>
      <c r="G26" s="151" t="s">
        <v>6657</v>
      </c>
      <c r="H26" s="151"/>
      <c r="M26" s="16"/>
    </row>
    <row r="27" spans="2:20" hidden="1" x14ac:dyDescent="0.25">
      <c r="B27" s="15"/>
      <c r="C27" s="67" t="s">
        <v>64</v>
      </c>
      <c r="D27" s="67" t="s">
        <v>5992</v>
      </c>
      <c r="E27" s="67" t="s">
        <v>65</v>
      </c>
      <c r="F27" s="67" t="s">
        <v>60</v>
      </c>
      <c r="G27" s="151" t="s">
        <v>6657</v>
      </c>
      <c r="H27" s="151"/>
      <c r="M27" s="16"/>
    </row>
    <row r="28" spans="2:20" hidden="1" x14ac:dyDescent="0.25">
      <c r="B28" s="15"/>
      <c r="C28" s="67" t="s">
        <v>66</v>
      </c>
      <c r="D28" s="67" t="s">
        <v>5983</v>
      </c>
      <c r="E28" s="67" t="s">
        <v>65</v>
      </c>
      <c r="F28" s="67" t="s">
        <v>60</v>
      </c>
      <c r="G28" s="151" t="s">
        <v>6657</v>
      </c>
      <c r="H28" s="151"/>
      <c r="M28" s="16"/>
    </row>
    <row r="29" spans="2:20" hidden="1" x14ac:dyDescent="0.25">
      <c r="B29" s="15"/>
      <c r="C29" s="67" t="s">
        <v>67</v>
      </c>
      <c r="D29" s="67" t="s">
        <v>5984</v>
      </c>
      <c r="E29" s="67" t="s">
        <v>65</v>
      </c>
      <c r="F29" s="67" t="s">
        <v>60</v>
      </c>
      <c r="G29" s="151" t="s">
        <v>6657</v>
      </c>
      <c r="H29" s="151"/>
      <c r="M29" s="16"/>
    </row>
    <row r="30" spans="2:20" hidden="1" x14ac:dyDescent="0.25">
      <c r="B30" s="15"/>
      <c r="C30" s="67" t="s">
        <v>68</v>
      </c>
      <c r="D30" s="67" t="s">
        <v>5986</v>
      </c>
      <c r="E30" s="67" t="s">
        <v>65</v>
      </c>
      <c r="F30" s="67" t="s">
        <v>60</v>
      </c>
      <c r="G30" s="151" t="s">
        <v>6657</v>
      </c>
      <c r="H30" s="151"/>
      <c r="M30" s="16"/>
    </row>
    <row r="31" spans="2:20" hidden="1" x14ac:dyDescent="0.25">
      <c r="B31" s="15"/>
      <c r="C31" s="67" t="s">
        <v>69</v>
      </c>
      <c r="D31" s="67" t="s">
        <v>5985</v>
      </c>
      <c r="E31" s="67" t="s">
        <v>65</v>
      </c>
      <c r="F31" s="67" t="s">
        <v>60</v>
      </c>
      <c r="G31" s="151" t="s">
        <v>6657</v>
      </c>
      <c r="H31" s="151"/>
      <c r="M31" s="16"/>
    </row>
    <row r="32" spans="2:20" hidden="1" x14ac:dyDescent="0.25">
      <c r="B32" s="15"/>
      <c r="C32" s="67" t="s">
        <v>70</v>
      </c>
      <c r="D32" s="67" t="s">
        <v>6087</v>
      </c>
      <c r="E32" s="67" t="s">
        <v>71</v>
      </c>
      <c r="F32" s="67" t="s">
        <v>72</v>
      </c>
      <c r="G32" s="151" t="s">
        <v>6657</v>
      </c>
      <c r="H32" s="151"/>
      <c r="M32" s="16"/>
    </row>
    <row r="33" spans="2:13" hidden="1" x14ac:dyDescent="0.25">
      <c r="B33" s="15"/>
      <c r="C33" s="67" t="s">
        <v>73</v>
      </c>
      <c r="D33" s="67" t="s">
        <v>6094</v>
      </c>
      <c r="E33" s="67" t="s">
        <v>71</v>
      </c>
      <c r="F33" s="67" t="s">
        <v>74</v>
      </c>
      <c r="G33" s="151" t="s">
        <v>6657</v>
      </c>
      <c r="H33" s="151"/>
      <c r="M33" s="16"/>
    </row>
    <row r="34" spans="2:13" hidden="1" x14ac:dyDescent="0.25">
      <c r="B34" s="15"/>
      <c r="C34" s="67" t="s">
        <v>75</v>
      </c>
      <c r="D34" s="67" t="s">
        <v>6097</v>
      </c>
      <c r="E34" s="67" t="s">
        <v>71</v>
      </c>
      <c r="F34" s="67" t="s">
        <v>74</v>
      </c>
      <c r="G34" s="151" t="s">
        <v>6657</v>
      </c>
      <c r="H34" s="151"/>
      <c r="M34" s="16"/>
    </row>
    <row r="35" spans="2:13" hidden="1" x14ac:dyDescent="0.25">
      <c r="B35" s="15"/>
      <c r="C35" s="67" t="s">
        <v>81</v>
      </c>
      <c r="D35" s="67" t="s">
        <v>5657</v>
      </c>
      <c r="E35" s="67" t="s">
        <v>59</v>
      </c>
      <c r="F35" s="67" t="s">
        <v>60</v>
      </c>
      <c r="G35" s="151" t="s">
        <v>6657</v>
      </c>
      <c r="H35" s="151"/>
      <c r="M35" s="16"/>
    </row>
    <row r="36" spans="2:13" hidden="1" x14ac:dyDescent="0.25">
      <c r="B36" s="15"/>
      <c r="C36" s="67" t="s">
        <v>6633</v>
      </c>
      <c r="D36" s="67" t="s">
        <v>6634</v>
      </c>
      <c r="E36" s="67" t="s">
        <v>59</v>
      </c>
      <c r="F36" s="67" t="s">
        <v>60</v>
      </c>
      <c r="G36" s="151" t="s">
        <v>6657</v>
      </c>
      <c r="H36" s="151"/>
      <c r="M36" s="16"/>
    </row>
    <row r="37" spans="2:13" hidden="1" x14ac:dyDescent="0.25">
      <c r="B37" s="15"/>
      <c r="C37" s="67" t="s">
        <v>97</v>
      </c>
      <c r="D37" s="67" t="s">
        <v>5677</v>
      </c>
      <c r="E37" s="67" t="s">
        <v>59</v>
      </c>
      <c r="F37" s="67" t="s">
        <v>60</v>
      </c>
      <c r="G37" s="151" t="s">
        <v>6657</v>
      </c>
      <c r="H37" s="151"/>
      <c r="M37" s="16"/>
    </row>
    <row r="38" spans="2:13" hidden="1" x14ac:dyDescent="0.25">
      <c r="B38" s="15"/>
      <c r="C38" s="67" t="s">
        <v>103</v>
      </c>
      <c r="D38" s="67" t="s">
        <v>5658</v>
      </c>
      <c r="E38" s="67" t="s">
        <v>59</v>
      </c>
      <c r="F38" s="67" t="s">
        <v>60</v>
      </c>
      <c r="G38" s="151" t="s">
        <v>6657</v>
      </c>
      <c r="H38" s="151"/>
      <c r="M38" s="16"/>
    </row>
    <row r="39" spans="2:13" hidden="1" x14ac:dyDescent="0.25">
      <c r="B39" s="15"/>
      <c r="C39" s="67" t="s">
        <v>76</v>
      </c>
      <c r="D39" s="67" t="s">
        <v>5350</v>
      </c>
      <c r="E39" s="67" t="s">
        <v>59</v>
      </c>
      <c r="F39" s="67" t="s">
        <v>60</v>
      </c>
      <c r="G39" s="151" t="s">
        <v>4243</v>
      </c>
      <c r="H39" s="151"/>
      <c r="M39" s="16"/>
    </row>
    <row r="40" spans="2:13" hidden="1" x14ac:dyDescent="0.25">
      <c r="B40" s="15"/>
      <c r="C40" s="67" t="s">
        <v>77</v>
      </c>
      <c r="D40" s="67" t="s">
        <v>4886</v>
      </c>
      <c r="E40" s="67" t="s">
        <v>78</v>
      </c>
      <c r="F40" s="67" t="s">
        <v>60</v>
      </c>
      <c r="G40" s="151" t="s">
        <v>6657</v>
      </c>
      <c r="H40" s="151"/>
      <c r="M40" s="16"/>
    </row>
    <row r="41" spans="2:13" hidden="1" x14ac:dyDescent="0.25">
      <c r="B41" s="15"/>
      <c r="C41" s="67" t="s">
        <v>79</v>
      </c>
      <c r="D41" s="67" t="s">
        <v>4887</v>
      </c>
      <c r="E41" s="67" t="s">
        <v>78</v>
      </c>
      <c r="F41" s="67" t="s">
        <v>60</v>
      </c>
      <c r="G41" s="151" t="s">
        <v>6657</v>
      </c>
      <c r="H41" s="151"/>
      <c r="M41" s="16"/>
    </row>
    <row r="42" spans="2:13" hidden="1" x14ac:dyDescent="0.25">
      <c r="B42" s="15"/>
      <c r="C42" s="67" t="s">
        <v>80</v>
      </c>
      <c r="D42" s="67" t="s">
        <v>4888</v>
      </c>
      <c r="E42" s="67" t="s">
        <v>78</v>
      </c>
      <c r="F42" s="67" t="s">
        <v>60</v>
      </c>
      <c r="G42" s="151" t="s">
        <v>6657</v>
      </c>
      <c r="H42" s="151"/>
      <c r="M42" s="16"/>
    </row>
    <row r="43" spans="2:13" hidden="1" x14ac:dyDescent="0.25">
      <c r="B43" s="15"/>
      <c r="C43" s="67" t="s">
        <v>82</v>
      </c>
      <c r="D43" s="67" t="s">
        <v>5585</v>
      </c>
      <c r="E43" s="67" t="s">
        <v>59</v>
      </c>
      <c r="F43" s="67" t="s">
        <v>60</v>
      </c>
      <c r="G43" s="151" t="s">
        <v>6657</v>
      </c>
      <c r="H43" s="151"/>
      <c r="M43" s="16"/>
    </row>
    <row r="44" spans="2:13" hidden="1" x14ac:dyDescent="0.25">
      <c r="B44" s="15"/>
      <c r="C44" s="67" t="s">
        <v>84</v>
      </c>
      <c r="D44" s="67" t="s">
        <v>5357</v>
      </c>
      <c r="E44" s="67" t="s">
        <v>59</v>
      </c>
      <c r="F44" s="67" t="s">
        <v>60</v>
      </c>
      <c r="G44" s="151" t="s">
        <v>6657</v>
      </c>
      <c r="H44" s="151"/>
      <c r="M44" s="16"/>
    </row>
    <row r="45" spans="2:13" hidden="1" x14ac:dyDescent="0.25">
      <c r="B45" s="15"/>
      <c r="C45" s="67" t="s">
        <v>83</v>
      </c>
      <c r="D45" s="67" t="s">
        <v>5358</v>
      </c>
      <c r="E45" s="67" t="s">
        <v>59</v>
      </c>
      <c r="F45" s="67" t="s">
        <v>60</v>
      </c>
      <c r="G45" s="151" t="s">
        <v>6657</v>
      </c>
      <c r="H45" s="151"/>
      <c r="M45" s="16"/>
    </row>
    <row r="46" spans="2:13" hidden="1" x14ac:dyDescent="0.25">
      <c r="B46" s="15"/>
      <c r="C46" s="67" t="s">
        <v>85</v>
      </c>
      <c r="D46" s="67" t="s">
        <v>5392</v>
      </c>
      <c r="E46" s="67" t="s">
        <v>59</v>
      </c>
      <c r="F46" s="67" t="s">
        <v>60</v>
      </c>
      <c r="G46" s="151" t="s">
        <v>6657</v>
      </c>
      <c r="H46" s="151"/>
      <c r="M46" s="16"/>
    </row>
    <row r="47" spans="2:13" hidden="1" x14ac:dyDescent="0.25">
      <c r="B47" s="15"/>
      <c r="C47" s="67" t="s">
        <v>87</v>
      </c>
      <c r="D47" s="67" t="s">
        <v>4879</v>
      </c>
      <c r="E47" s="67" t="s">
        <v>78</v>
      </c>
      <c r="F47" s="67" t="s">
        <v>60</v>
      </c>
      <c r="G47" s="151" t="s">
        <v>6657</v>
      </c>
      <c r="H47" s="151"/>
      <c r="M47" s="16"/>
    </row>
    <row r="48" spans="2:13" hidden="1" x14ac:dyDescent="0.25">
      <c r="B48" s="15"/>
      <c r="C48" s="67" t="s">
        <v>88</v>
      </c>
      <c r="D48" s="67" t="s">
        <v>4880</v>
      </c>
      <c r="E48" s="67" t="s">
        <v>78</v>
      </c>
      <c r="F48" s="67" t="s">
        <v>60</v>
      </c>
      <c r="G48" s="151" t="s">
        <v>6657</v>
      </c>
      <c r="H48" s="151"/>
      <c r="M48" s="16"/>
    </row>
    <row r="49" spans="2:13" hidden="1" x14ac:dyDescent="0.25">
      <c r="B49" s="15"/>
      <c r="C49" s="67" t="s">
        <v>89</v>
      </c>
      <c r="D49" s="67" t="s">
        <v>4881</v>
      </c>
      <c r="E49" s="67" t="s">
        <v>78</v>
      </c>
      <c r="F49" s="67" t="s">
        <v>60</v>
      </c>
      <c r="G49" s="151" t="s">
        <v>6657</v>
      </c>
      <c r="H49" s="151"/>
      <c r="M49" s="16"/>
    </row>
    <row r="50" spans="2:13" hidden="1" x14ac:dyDescent="0.25">
      <c r="B50" s="15"/>
      <c r="C50" s="67" t="s">
        <v>90</v>
      </c>
      <c r="D50" s="67" t="s">
        <v>4876</v>
      </c>
      <c r="E50" s="67" t="s">
        <v>78</v>
      </c>
      <c r="F50" s="67" t="s">
        <v>60</v>
      </c>
      <c r="G50" s="151" t="s">
        <v>6657</v>
      </c>
      <c r="H50" s="151"/>
      <c r="M50" s="16"/>
    </row>
    <row r="51" spans="2:13" hidden="1" x14ac:dyDescent="0.25">
      <c r="B51" s="15"/>
      <c r="C51" s="67" t="s">
        <v>91</v>
      </c>
      <c r="D51" s="67" t="s">
        <v>4877</v>
      </c>
      <c r="E51" s="67" t="s">
        <v>78</v>
      </c>
      <c r="F51" s="67" t="s">
        <v>60</v>
      </c>
      <c r="G51" s="151" t="s">
        <v>6657</v>
      </c>
      <c r="H51" s="151"/>
      <c r="M51" s="16"/>
    </row>
    <row r="52" spans="2:13" hidden="1" x14ac:dyDescent="0.25">
      <c r="B52" s="15"/>
      <c r="C52" s="67" t="s">
        <v>92</v>
      </c>
      <c r="D52" s="67" t="s">
        <v>4878</v>
      </c>
      <c r="E52" s="67" t="s">
        <v>78</v>
      </c>
      <c r="F52" s="67" t="s">
        <v>60</v>
      </c>
      <c r="G52" s="151" t="s">
        <v>6657</v>
      </c>
      <c r="H52" s="151"/>
      <c r="M52" s="16"/>
    </row>
    <row r="53" spans="2:13" hidden="1" x14ac:dyDescent="0.25">
      <c r="B53" s="15"/>
      <c r="C53" s="67" t="s">
        <v>93</v>
      </c>
      <c r="D53" s="67" t="s">
        <v>4873</v>
      </c>
      <c r="E53" s="67" t="s">
        <v>78</v>
      </c>
      <c r="F53" s="67" t="s">
        <v>60</v>
      </c>
      <c r="G53" s="151" t="s">
        <v>6657</v>
      </c>
      <c r="H53" s="151"/>
      <c r="M53" s="16"/>
    </row>
    <row r="54" spans="2:13" hidden="1" x14ac:dyDescent="0.25">
      <c r="B54" s="15"/>
      <c r="C54" s="67" t="s">
        <v>94</v>
      </c>
      <c r="D54" s="67" t="s">
        <v>4874</v>
      </c>
      <c r="E54" s="67" t="s">
        <v>78</v>
      </c>
      <c r="F54" s="67" t="s">
        <v>60</v>
      </c>
      <c r="G54" s="151" t="s">
        <v>6657</v>
      </c>
      <c r="H54" s="151"/>
      <c r="M54" s="16"/>
    </row>
    <row r="55" spans="2:13" hidden="1" x14ac:dyDescent="0.25">
      <c r="B55" s="15"/>
      <c r="C55" s="67" t="s">
        <v>95</v>
      </c>
      <c r="D55" s="67" t="s">
        <v>4875</v>
      </c>
      <c r="E55" s="67" t="s">
        <v>78</v>
      </c>
      <c r="F55" s="67" t="s">
        <v>60</v>
      </c>
      <c r="G55" s="151" t="s">
        <v>6657</v>
      </c>
      <c r="H55" s="151"/>
      <c r="M55" s="16"/>
    </row>
    <row r="56" spans="2:13" hidden="1" x14ac:dyDescent="0.25">
      <c r="B56" s="15"/>
      <c r="C56" s="67" t="s">
        <v>96</v>
      </c>
      <c r="D56" s="67" t="s">
        <v>5129</v>
      </c>
      <c r="E56" s="67" t="s">
        <v>71</v>
      </c>
      <c r="F56" s="67" t="s">
        <v>60</v>
      </c>
      <c r="G56" s="151" t="s">
        <v>6657</v>
      </c>
      <c r="H56" s="151"/>
      <c r="M56" s="16"/>
    </row>
    <row r="57" spans="2:13" hidden="1" x14ac:dyDescent="0.25">
      <c r="B57" s="15"/>
      <c r="C57" s="67" t="s">
        <v>98</v>
      </c>
      <c r="D57" s="67" t="s">
        <v>5711</v>
      </c>
      <c r="E57" s="67" t="s">
        <v>59</v>
      </c>
      <c r="F57" s="67" t="s">
        <v>60</v>
      </c>
      <c r="G57" s="151" t="s">
        <v>6657</v>
      </c>
      <c r="H57" s="151"/>
      <c r="M57" s="16"/>
    </row>
    <row r="58" spans="2:13" hidden="1" x14ac:dyDescent="0.25">
      <c r="B58" s="15"/>
      <c r="C58" s="67" t="s">
        <v>99</v>
      </c>
      <c r="D58" s="67" t="s">
        <v>5377</v>
      </c>
      <c r="E58" s="67" t="s">
        <v>59</v>
      </c>
      <c r="F58" s="67" t="s">
        <v>60</v>
      </c>
      <c r="G58" s="151" t="s">
        <v>6657</v>
      </c>
      <c r="H58" s="151"/>
      <c r="M58" s="16"/>
    </row>
    <row r="59" spans="2:13" hidden="1" x14ac:dyDescent="0.25">
      <c r="B59" s="15"/>
      <c r="C59" s="67" t="s">
        <v>100</v>
      </c>
      <c r="D59" s="67" t="s">
        <v>4915</v>
      </c>
      <c r="E59" s="67" t="s">
        <v>101</v>
      </c>
      <c r="F59" s="67" t="s">
        <v>60</v>
      </c>
      <c r="G59" s="151" t="s">
        <v>6657</v>
      </c>
      <c r="H59" s="151"/>
      <c r="M59" s="16"/>
    </row>
    <row r="60" spans="2:13" hidden="1" x14ac:dyDescent="0.25">
      <c r="B60" s="15"/>
      <c r="C60" s="67" t="s">
        <v>102</v>
      </c>
      <c r="D60" s="67" t="s">
        <v>5820</v>
      </c>
      <c r="E60" s="67" t="s">
        <v>59</v>
      </c>
      <c r="F60" s="67" t="s">
        <v>60</v>
      </c>
      <c r="G60" s="151" t="s">
        <v>6657</v>
      </c>
      <c r="H60" s="151"/>
      <c r="M60" s="16"/>
    </row>
    <row r="61" spans="2:13" hidden="1" x14ac:dyDescent="0.25">
      <c r="B61" s="15"/>
      <c r="C61" s="67" t="s">
        <v>104</v>
      </c>
      <c r="D61" s="67" t="s">
        <v>5500</v>
      </c>
      <c r="E61" s="67" t="s">
        <v>59</v>
      </c>
      <c r="F61" s="67" t="s">
        <v>60</v>
      </c>
      <c r="G61" s="151" t="s">
        <v>6657</v>
      </c>
      <c r="H61" s="151"/>
      <c r="M61" s="16"/>
    </row>
    <row r="62" spans="2:13" hidden="1" x14ac:dyDescent="0.25">
      <c r="B62" s="15"/>
      <c r="C62" s="67" t="s">
        <v>105</v>
      </c>
      <c r="D62" s="67" t="s">
        <v>6017</v>
      </c>
      <c r="E62" s="67" t="s">
        <v>71</v>
      </c>
      <c r="F62" s="67" t="s">
        <v>60</v>
      </c>
      <c r="G62" s="151" t="s">
        <v>6657</v>
      </c>
      <c r="H62" s="151"/>
      <c r="M62" s="16"/>
    </row>
    <row r="63" spans="2:13" hidden="1" x14ac:dyDescent="0.25">
      <c r="B63" s="15"/>
      <c r="C63" s="67" t="s">
        <v>106</v>
      </c>
      <c r="D63" s="67" t="s">
        <v>6018</v>
      </c>
      <c r="E63" s="67" t="s">
        <v>71</v>
      </c>
      <c r="F63" s="67" t="s">
        <v>60</v>
      </c>
      <c r="G63" s="151" t="s">
        <v>6657</v>
      </c>
      <c r="H63" s="151"/>
      <c r="M63" s="16"/>
    </row>
    <row r="64" spans="2:13" hidden="1" x14ac:dyDescent="0.25">
      <c r="B64" s="15"/>
      <c r="C64" s="67" t="s">
        <v>107</v>
      </c>
      <c r="D64" s="67" t="s">
        <v>6025</v>
      </c>
      <c r="E64" s="67" t="s">
        <v>71</v>
      </c>
      <c r="F64" s="67" t="s">
        <v>60</v>
      </c>
      <c r="G64" s="151" t="s">
        <v>6657</v>
      </c>
      <c r="H64" s="151"/>
      <c r="M64" s="16"/>
    </row>
    <row r="65" spans="2:13" hidden="1" x14ac:dyDescent="0.25">
      <c r="B65" s="15"/>
      <c r="C65" s="67" t="s">
        <v>108</v>
      </c>
      <c r="D65" s="67" t="s">
        <v>6026</v>
      </c>
      <c r="E65" s="67" t="s">
        <v>71</v>
      </c>
      <c r="F65" s="67" t="s">
        <v>60</v>
      </c>
      <c r="G65" s="151" t="s">
        <v>6657</v>
      </c>
      <c r="H65" s="151"/>
      <c r="M65" s="16"/>
    </row>
    <row r="66" spans="2:13" hidden="1" x14ac:dyDescent="0.25">
      <c r="B66" s="15"/>
      <c r="C66" s="67" t="s">
        <v>109</v>
      </c>
      <c r="D66" s="67" t="s">
        <v>4953</v>
      </c>
      <c r="E66" s="67" t="s">
        <v>86</v>
      </c>
      <c r="F66" s="67" t="s">
        <v>60</v>
      </c>
      <c r="G66" s="151" t="s">
        <v>6657</v>
      </c>
      <c r="H66" s="151"/>
      <c r="M66" s="16"/>
    </row>
    <row r="67" spans="2:13" hidden="1" x14ac:dyDescent="0.25">
      <c r="B67" s="15"/>
      <c r="C67" s="67" t="s">
        <v>110</v>
      </c>
      <c r="D67" s="67" t="s">
        <v>5706</v>
      </c>
      <c r="E67" s="67" t="s">
        <v>59</v>
      </c>
      <c r="F67" s="67" t="s">
        <v>60</v>
      </c>
      <c r="G67" s="151" t="s">
        <v>6657</v>
      </c>
      <c r="H67" s="151"/>
      <c r="M67" s="16"/>
    </row>
    <row r="68" spans="2:13" hidden="1" x14ac:dyDescent="0.25">
      <c r="B68" s="15"/>
      <c r="C68" s="67" t="s">
        <v>111</v>
      </c>
      <c r="D68" s="67" t="s">
        <v>5754</v>
      </c>
      <c r="E68" s="67" t="s">
        <v>59</v>
      </c>
      <c r="F68" s="67" t="s">
        <v>60</v>
      </c>
      <c r="G68" s="151" t="s">
        <v>6657</v>
      </c>
      <c r="H68" s="151"/>
      <c r="M68" s="16"/>
    </row>
    <row r="69" spans="2:13" hidden="1" x14ac:dyDescent="0.25">
      <c r="B69" s="15"/>
      <c r="C69" s="67" t="s">
        <v>112</v>
      </c>
      <c r="D69" s="67" t="s">
        <v>5352</v>
      </c>
      <c r="E69" s="67" t="s">
        <v>59</v>
      </c>
      <c r="F69" s="67" t="s">
        <v>60</v>
      </c>
      <c r="G69" s="151" t="s">
        <v>6657</v>
      </c>
      <c r="H69" s="151"/>
      <c r="M69" s="16"/>
    </row>
    <row r="70" spans="2:13" hidden="1" x14ac:dyDescent="0.25">
      <c r="B70" s="15"/>
      <c r="C70" s="67" t="s">
        <v>113</v>
      </c>
      <c r="D70" s="67" t="s">
        <v>5353</v>
      </c>
      <c r="E70" s="67" t="s">
        <v>59</v>
      </c>
      <c r="F70" s="67" t="s">
        <v>60</v>
      </c>
      <c r="G70" s="151" t="s">
        <v>6657</v>
      </c>
      <c r="H70" s="151"/>
      <c r="M70" s="16"/>
    </row>
    <row r="71" spans="2:13" hidden="1" x14ac:dyDescent="0.25">
      <c r="B71" s="15"/>
      <c r="C71" s="67" t="s">
        <v>115</v>
      </c>
      <c r="D71" s="67" t="s">
        <v>5382</v>
      </c>
      <c r="E71" s="67" t="s">
        <v>59</v>
      </c>
      <c r="F71" s="67" t="s">
        <v>60</v>
      </c>
      <c r="G71" s="151" t="s">
        <v>4243</v>
      </c>
      <c r="H71" s="151"/>
      <c r="M71" s="16"/>
    </row>
    <row r="72" spans="2:13" hidden="1" x14ac:dyDescent="0.25">
      <c r="B72" s="15"/>
      <c r="C72" s="67" t="s">
        <v>114</v>
      </c>
      <c r="D72" s="67" t="s">
        <v>5383</v>
      </c>
      <c r="E72" s="67" t="s">
        <v>59</v>
      </c>
      <c r="F72" s="67" t="s">
        <v>60</v>
      </c>
      <c r="G72" s="151" t="s">
        <v>6657</v>
      </c>
      <c r="H72" s="151"/>
      <c r="M72" s="16"/>
    </row>
    <row r="73" spans="2:13" hidden="1" x14ac:dyDescent="0.25">
      <c r="B73" s="15"/>
      <c r="C73" s="67" t="s">
        <v>116</v>
      </c>
      <c r="D73" s="67" t="s">
        <v>5391</v>
      </c>
      <c r="E73" s="67" t="s">
        <v>59</v>
      </c>
      <c r="F73" s="67" t="s">
        <v>60</v>
      </c>
      <c r="G73" s="151" t="s">
        <v>6657</v>
      </c>
      <c r="H73" s="151"/>
      <c r="M73" s="16"/>
    </row>
    <row r="74" spans="2:13" hidden="1" x14ac:dyDescent="0.25">
      <c r="B74" s="15"/>
      <c r="C74" s="67" t="s">
        <v>117</v>
      </c>
      <c r="D74" s="67" t="s">
        <v>5378</v>
      </c>
      <c r="E74" s="67" t="s">
        <v>59</v>
      </c>
      <c r="F74" s="67" t="s">
        <v>60</v>
      </c>
      <c r="G74" s="151" t="s">
        <v>4243</v>
      </c>
      <c r="H74" s="151"/>
      <c r="M74" s="16"/>
    </row>
    <row r="75" spans="2:13" hidden="1" x14ac:dyDescent="0.25">
      <c r="B75" s="15"/>
      <c r="C75" s="67" t="s">
        <v>118</v>
      </c>
      <c r="D75" s="67" t="s">
        <v>5379</v>
      </c>
      <c r="E75" s="67" t="s">
        <v>59</v>
      </c>
      <c r="F75" s="67" t="s">
        <v>60</v>
      </c>
      <c r="G75" s="151" t="s">
        <v>6657</v>
      </c>
      <c r="H75" s="151"/>
      <c r="M75" s="16"/>
    </row>
    <row r="76" spans="2:13" hidden="1" x14ac:dyDescent="0.25">
      <c r="B76" s="15"/>
      <c r="C76" s="67" t="s">
        <v>119</v>
      </c>
      <c r="D76" s="67" t="s">
        <v>5384</v>
      </c>
      <c r="E76" s="67" t="s">
        <v>59</v>
      </c>
      <c r="F76" s="67" t="s">
        <v>60</v>
      </c>
      <c r="G76" s="151" t="s">
        <v>6657</v>
      </c>
      <c r="H76" s="151"/>
      <c r="M76" s="16"/>
    </row>
    <row r="77" spans="2:13" hidden="1" x14ac:dyDescent="0.25">
      <c r="B77" s="15"/>
      <c r="C77" s="67" t="s">
        <v>120</v>
      </c>
      <c r="D77" s="67" t="s">
        <v>5385</v>
      </c>
      <c r="E77" s="67" t="s">
        <v>59</v>
      </c>
      <c r="F77" s="67" t="s">
        <v>60</v>
      </c>
      <c r="G77" s="151" t="s">
        <v>6657</v>
      </c>
      <c r="H77" s="151"/>
      <c r="M77" s="16"/>
    </row>
    <row r="78" spans="2:13" hidden="1" x14ac:dyDescent="0.25">
      <c r="B78" s="15"/>
      <c r="C78" s="67" t="s">
        <v>122</v>
      </c>
      <c r="D78" s="67" t="s">
        <v>5380</v>
      </c>
      <c r="E78" s="67" t="s">
        <v>59</v>
      </c>
      <c r="F78" s="67" t="s">
        <v>60</v>
      </c>
      <c r="G78" s="151" t="s">
        <v>4243</v>
      </c>
      <c r="H78" s="151"/>
      <c r="M78" s="16"/>
    </row>
    <row r="79" spans="2:13" hidden="1" x14ac:dyDescent="0.25">
      <c r="B79" s="15"/>
      <c r="C79" s="67" t="s">
        <v>121</v>
      </c>
      <c r="D79" s="67" t="s">
        <v>5381</v>
      </c>
      <c r="E79" s="67" t="s">
        <v>59</v>
      </c>
      <c r="F79" s="67" t="s">
        <v>60</v>
      </c>
      <c r="G79" s="151" t="s">
        <v>6657</v>
      </c>
      <c r="H79" s="151"/>
      <c r="M79" s="16"/>
    </row>
    <row r="80" spans="2:13" hidden="1" x14ac:dyDescent="0.25">
      <c r="B80" s="15"/>
      <c r="C80" s="67" t="s">
        <v>123</v>
      </c>
      <c r="D80" s="67" t="s">
        <v>5786</v>
      </c>
      <c r="E80" s="67" t="s">
        <v>59</v>
      </c>
      <c r="F80" s="67" t="s">
        <v>60</v>
      </c>
      <c r="G80" s="151" t="s">
        <v>6657</v>
      </c>
      <c r="H80" s="151"/>
      <c r="M80" s="16"/>
    </row>
    <row r="81" spans="2:13" hidden="1" x14ac:dyDescent="0.25">
      <c r="B81" s="15"/>
      <c r="C81" s="67" t="s">
        <v>124</v>
      </c>
      <c r="D81" s="67" t="s">
        <v>5787</v>
      </c>
      <c r="E81" s="67" t="s">
        <v>59</v>
      </c>
      <c r="F81" s="67" t="s">
        <v>60</v>
      </c>
      <c r="G81" s="151" t="s">
        <v>6657</v>
      </c>
      <c r="H81" s="151"/>
      <c r="M81" s="16"/>
    </row>
    <row r="82" spans="2:13" hidden="1" x14ac:dyDescent="0.25">
      <c r="B82" s="15"/>
      <c r="C82" s="67" t="s">
        <v>125</v>
      </c>
      <c r="D82" s="67" t="s">
        <v>5788</v>
      </c>
      <c r="E82" s="67" t="s">
        <v>59</v>
      </c>
      <c r="F82" s="67" t="s">
        <v>60</v>
      </c>
      <c r="G82" s="151" t="s">
        <v>6657</v>
      </c>
      <c r="H82" s="151"/>
      <c r="M82" s="16"/>
    </row>
    <row r="83" spans="2:13" hidden="1" x14ac:dyDescent="0.25">
      <c r="B83" s="15"/>
      <c r="C83" s="67" t="s">
        <v>126</v>
      </c>
      <c r="D83" s="67" t="s">
        <v>5789</v>
      </c>
      <c r="E83" s="67" t="s">
        <v>59</v>
      </c>
      <c r="F83" s="67" t="s">
        <v>60</v>
      </c>
      <c r="G83" s="151" t="s">
        <v>6657</v>
      </c>
      <c r="H83" s="151"/>
      <c r="M83" s="16"/>
    </row>
    <row r="84" spans="2:13" hidden="1" x14ac:dyDescent="0.25">
      <c r="B84" s="15"/>
      <c r="C84" s="67" t="s">
        <v>128</v>
      </c>
      <c r="D84" s="67" t="s">
        <v>4907</v>
      </c>
      <c r="E84" s="67" t="s">
        <v>101</v>
      </c>
      <c r="F84" s="67" t="s">
        <v>60</v>
      </c>
      <c r="G84" s="151" t="s">
        <v>4243</v>
      </c>
      <c r="H84" s="151"/>
      <c r="M84" s="16"/>
    </row>
    <row r="85" spans="2:13" hidden="1" x14ac:dyDescent="0.25">
      <c r="B85" s="15"/>
      <c r="C85" s="67" t="s">
        <v>127</v>
      </c>
      <c r="D85" s="67" t="s">
        <v>6182</v>
      </c>
      <c r="E85" s="67" t="s">
        <v>101</v>
      </c>
      <c r="F85" s="67" t="s">
        <v>60</v>
      </c>
      <c r="G85" s="151" t="s">
        <v>6657</v>
      </c>
      <c r="H85" s="151"/>
      <c r="M85" s="16"/>
    </row>
    <row r="86" spans="2:13" hidden="1" x14ac:dyDescent="0.25">
      <c r="B86" s="15"/>
      <c r="C86" s="67" t="s">
        <v>129</v>
      </c>
      <c r="D86" s="67" t="s">
        <v>4908</v>
      </c>
      <c r="E86" s="67" t="s">
        <v>101</v>
      </c>
      <c r="F86" s="67" t="s">
        <v>60</v>
      </c>
      <c r="G86" s="151" t="s">
        <v>4243</v>
      </c>
      <c r="H86" s="151"/>
      <c r="M86" s="16"/>
    </row>
    <row r="87" spans="2:13" hidden="1" x14ac:dyDescent="0.25">
      <c r="B87" s="15"/>
      <c r="C87" s="67" t="s">
        <v>130</v>
      </c>
      <c r="D87" s="67" t="s">
        <v>4918</v>
      </c>
      <c r="E87" s="67" t="s">
        <v>101</v>
      </c>
      <c r="F87" s="67" t="s">
        <v>60</v>
      </c>
      <c r="G87" s="151" t="s">
        <v>6657</v>
      </c>
      <c r="H87" s="151"/>
      <c r="M87" s="16"/>
    </row>
    <row r="88" spans="2:13" hidden="1" x14ac:dyDescent="0.25">
      <c r="B88" s="15"/>
      <c r="C88" s="67" t="s">
        <v>131</v>
      </c>
      <c r="D88" s="67" t="s">
        <v>132</v>
      </c>
      <c r="E88" s="67" t="s">
        <v>59</v>
      </c>
      <c r="F88" s="67" t="s">
        <v>60</v>
      </c>
      <c r="G88" s="151" t="s">
        <v>6657</v>
      </c>
      <c r="H88" s="151"/>
      <c r="M88" s="16"/>
    </row>
    <row r="89" spans="2:13" hidden="1" x14ac:dyDescent="0.25">
      <c r="B89" s="15"/>
      <c r="C89" s="67" t="s">
        <v>133</v>
      </c>
      <c r="D89" s="67" t="s">
        <v>5106</v>
      </c>
      <c r="E89" s="67" t="s">
        <v>134</v>
      </c>
      <c r="F89" s="67" t="s">
        <v>60</v>
      </c>
      <c r="G89" s="151" t="s">
        <v>6657</v>
      </c>
      <c r="H89" s="151"/>
      <c r="M89" s="16"/>
    </row>
    <row r="90" spans="2:13" hidden="1" x14ac:dyDescent="0.25">
      <c r="B90" s="15"/>
      <c r="C90" s="67" t="s">
        <v>135</v>
      </c>
      <c r="D90" s="67" t="s">
        <v>5107</v>
      </c>
      <c r="E90" s="67" t="s">
        <v>134</v>
      </c>
      <c r="F90" s="67" t="s">
        <v>60</v>
      </c>
      <c r="G90" s="151" t="s">
        <v>6657</v>
      </c>
      <c r="H90" s="151"/>
      <c r="M90" s="16"/>
    </row>
    <row r="91" spans="2:13" hidden="1" x14ac:dyDescent="0.25">
      <c r="B91" s="15"/>
      <c r="C91" s="67" t="s">
        <v>136</v>
      </c>
      <c r="D91" s="67" t="s">
        <v>5108</v>
      </c>
      <c r="E91" s="67" t="s">
        <v>134</v>
      </c>
      <c r="F91" s="67" t="s">
        <v>60</v>
      </c>
      <c r="G91" s="151" t="s">
        <v>6657</v>
      </c>
      <c r="H91" s="151"/>
      <c r="M91" s="16"/>
    </row>
    <row r="92" spans="2:13" hidden="1" x14ac:dyDescent="0.25">
      <c r="B92" s="15"/>
      <c r="C92" s="67" t="s">
        <v>137</v>
      </c>
      <c r="D92" s="67" t="s">
        <v>5556</v>
      </c>
      <c r="E92" s="67" t="s">
        <v>59</v>
      </c>
      <c r="F92" s="67" t="s">
        <v>60</v>
      </c>
      <c r="G92" s="151" t="s">
        <v>4243</v>
      </c>
      <c r="H92" s="151"/>
      <c r="M92" s="16"/>
    </row>
    <row r="93" spans="2:13" hidden="1" x14ac:dyDescent="0.25">
      <c r="B93" s="15"/>
      <c r="C93" s="67" t="s">
        <v>138</v>
      </c>
      <c r="D93" s="67" t="s">
        <v>5447</v>
      </c>
      <c r="E93" s="67" t="s">
        <v>59</v>
      </c>
      <c r="F93" s="67" t="s">
        <v>60</v>
      </c>
      <c r="G93" s="151" t="s">
        <v>6657</v>
      </c>
      <c r="H93" s="151"/>
      <c r="M93" s="16"/>
    </row>
    <row r="94" spans="2:13" hidden="1" x14ac:dyDescent="0.25">
      <c r="B94" s="15"/>
      <c r="C94" s="67" t="s">
        <v>139</v>
      </c>
      <c r="D94" s="67" t="s">
        <v>5448</v>
      </c>
      <c r="E94" s="67" t="s">
        <v>59</v>
      </c>
      <c r="F94" s="67" t="s">
        <v>60</v>
      </c>
      <c r="G94" s="151" t="s">
        <v>6657</v>
      </c>
      <c r="H94" s="151"/>
      <c r="M94" s="16"/>
    </row>
    <row r="95" spans="2:13" hidden="1" x14ac:dyDescent="0.25">
      <c r="B95" s="15"/>
      <c r="C95" s="67" t="s">
        <v>140</v>
      </c>
      <c r="D95" s="67" t="s">
        <v>5449</v>
      </c>
      <c r="E95" s="67" t="s">
        <v>59</v>
      </c>
      <c r="F95" s="67" t="s">
        <v>60</v>
      </c>
      <c r="G95" s="151" t="s">
        <v>6657</v>
      </c>
      <c r="H95" s="151"/>
      <c r="M95" s="16"/>
    </row>
    <row r="96" spans="2:13" hidden="1" x14ac:dyDescent="0.25">
      <c r="B96" s="15"/>
      <c r="C96" s="67" t="s">
        <v>141</v>
      </c>
      <c r="D96" s="67" t="s">
        <v>5450</v>
      </c>
      <c r="E96" s="67" t="s">
        <v>59</v>
      </c>
      <c r="F96" s="67" t="s">
        <v>60</v>
      </c>
      <c r="G96" s="151" t="s">
        <v>6657</v>
      </c>
      <c r="H96" s="151"/>
      <c r="M96" s="16"/>
    </row>
    <row r="97" spans="2:13" hidden="1" x14ac:dyDescent="0.25">
      <c r="B97" s="15"/>
      <c r="C97" s="67" t="s">
        <v>160</v>
      </c>
      <c r="D97" s="67" t="s">
        <v>5871</v>
      </c>
      <c r="E97" s="67" t="s">
        <v>134</v>
      </c>
      <c r="F97" s="67" t="s">
        <v>60</v>
      </c>
      <c r="G97" s="151" t="s">
        <v>6657</v>
      </c>
      <c r="H97" s="151"/>
      <c r="M97" s="16"/>
    </row>
    <row r="98" spans="2:13" hidden="1" x14ac:dyDescent="0.25">
      <c r="B98" s="15"/>
      <c r="C98" s="67" t="s">
        <v>161</v>
      </c>
      <c r="D98" s="67" t="s">
        <v>5866</v>
      </c>
      <c r="E98" s="67" t="s">
        <v>134</v>
      </c>
      <c r="F98" s="67" t="s">
        <v>60</v>
      </c>
      <c r="G98" s="151" t="s">
        <v>6657</v>
      </c>
      <c r="H98" s="151"/>
      <c r="M98" s="16"/>
    </row>
    <row r="99" spans="2:13" hidden="1" x14ac:dyDescent="0.25">
      <c r="B99" s="15"/>
      <c r="C99" s="67" t="s">
        <v>162</v>
      </c>
      <c r="D99" s="67" t="s">
        <v>5867</v>
      </c>
      <c r="E99" s="67" t="s">
        <v>134</v>
      </c>
      <c r="F99" s="67" t="s">
        <v>60</v>
      </c>
      <c r="G99" s="151" t="s">
        <v>6657</v>
      </c>
      <c r="H99" s="151"/>
      <c r="M99" s="16"/>
    </row>
    <row r="100" spans="2:13" hidden="1" x14ac:dyDescent="0.25">
      <c r="B100" s="15"/>
      <c r="C100" s="67" t="s">
        <v>164</v>
      </c>
      <c r="D100" s="67" t="s">
        <v>5865</v>
      </c>
      <c r="E100" s="67" t="s">
        <v>134</v>
      </c>
      <c r="F100" s="67" t="s">
        <v>60</v>
      </c>
      <c r="G100" s="151" t="s">
        <v>6657</v>
      </c>
      <c r="H100" s="151"/>
      <c r="M100" s="16"/>
    </row>
    <row r="101" spans="2:13" hidden="1" x14ac:dyDescent="0.25">
      <c r="B101" s="15"/>
      <c r="C101" s="67" t="s">
        <v>165</v>
      </c>
      <c r="D101" s="67" t="s">
        <v>5869</v>
      </c>
      <c r="E101" s="67" t="s">
        <v>134</v>
      </c>
      <c r="F101" s="67" t="s">
        <v>60</v>
      </c>
      <c r="G101" s="151" t="s">
        <v>6657</v>
      </c>
      <c r="H101" s="151"/>
      <c r="M101" s="16"/>
    </row>
    <row r="102" spans="2:13" hidden="1" x14ac:dyDescent="0.25">
      <c r="B102" s="15"/>
      <c r="C102" s="67" t="s">
        <v>166</v>
      </c>
      <c r="D102" s="67" t="s">
        <v>5868</v>
      </c>
      <c r="E102" s="67" t="s">
        <v>134</v>
      </c>
      <c r="F102" s="67" t="s">
        <v>60</v>
      </c>
      <c r="G102" s="151" t="s">
        <v>6657</v>
      </c>
      <c r="H102" s="151"/>
      <c r="M102" s="16"/>
    </row>
    <row r="103" spans="2:13" hidden="1" x14ac:dyDescent="0.25">
      <c r="B103" s="15"/>
      <c r="C103" s="67" t="s">
        <v>167</v>
      </c>
      <c r="D103" s="67" t="s">
        <v>5870</v>
      </c>
      <c r="E103" s="67" t="s">
        <v>134</v>
      </c>
      <c r="F103" s="67" t="s">
        <v>60</v>
      </c>
      <c r="G103" s="151" t="s">
        <v>6657</v>
      </c>
      <c r="H103" s="151"/>
      <c r="M103" s="16"/>
    </row>
    <row r="104" spans="2:13" hidden="1" x14ac:dyDescent="0.25">
      <c r="B104" s="15"/>
      <c r="C104" s="67" t="s">
        <v>142</v>
      </c>
      <c r="D104" s="67" t="s">
        <v>5872</v>
      </c>
      <c r="E104" s="67" t="s">
        <v>65</v>
      </c>
      <c r="F104" s="67" t="s">
        <v>60</v>
      </c>
      <c r="G104" s="151" t="s">
        <v>6657</v>
      </c>
      <c r="H104" s="151"/>
      <c r="M104" s="16"/>
    </row>
    <row r="105" spans="2:13" hidden="1" x14ac:dyDescent="0.25">
      <c r="B105" s="15"/>
      <c r="C105" s="67" t="s">
        <v>143</v>
      </c>
      <c r="D105" s="67" t="s">
        <v>5840</v>
      </c>
      <c r="E105" s="67" t="s">
        <v>144</v>
      </c>
      <c r="F105" s="67" t="s">
        <v>60</v>
      </c>
      <c r="G105" s="151" t="s">
        <v>6657</v>
      </c>
      <c r="H105" s="151"/>
      <c r="M105" s="16"/>
    </row>
    <row r="106" spans="2:13" hidden="1" x14ac:dyDescent="0.25">
      <c r="B106" s="15"/>
      <c r="C106" s="67" t="s">
        <v>145</v>
      </c>
      <c r="D106" s="67" t="s">
        <v>5847</v>
      </c>
      <c r="E106" s="67" t="s">
        <v>101</v>
      </c>
      <c r="F106" s="67" t="s">
        <v>60</v>
      </c>
      <c r="G106" s="151" t="s">
        <v>6657</v>
      </c>
      <c r="H106" s="151"/>
      <c r="M106" s="16"/>
    </row>
    <row r="107" spans="2:13" hidden="1" x14ac:dyDescent="0.25">
      <c r="B107" s="15"/>
      <c r="C107" s="67" t="s">
        <v>146</v>
      </c>
      <c r="D107" s="67" t="s">
        <v>5848</v>
      </c>
      <c r="E107" s="67" t="s">
        <v>101</v>
      </c>
      <c r="F107" s="67" t="s">
        <v>60</v>
      </c>
      <c r="G107" s="151" t="s">
        <v>6657</v>
      </c>
      <c r="H107" s="151"/>
      <c r="M107" s="16"/>
    </row>
    <row r="108" spans="2:13" hidden="1" x14ac:dyDescent="0.25">
      <c r="B108" s="15"/>
      <c r="C108" s="67" t="s">
        <v>147</v>
      </c>
      <c r="D108" s="67" t="s">
        <v>5842</v>
      </c>
      <c r="E108" s="67" t="s">
        <v>144</v>
      </c>
      <c r="F108" s="67" t="s">
        <v>60</v>
      </c>
      <c r="G108" s="151" t="s">
        <v>6657</v>
      </c>
      <c r="H108" s="151"/>
      <c r="M108" s="16"/>
    </row>
    <row r="109" spans="2:13" hidden="1" x14ac:dyDescent="0.25">
      <c r="B109" s="15"/>
      <c r="C109" s="67" t="s">
        <v>148</v>
      </c>
      <c r="D109" s="67" t="s">
        <v>5857</v>
      </c>
      <c r="E109" s="67" t="s">
        <v>149</v>
      </c>
      <c r="F109" s="67" t="s">
        <v>60</v>
      </c>
      <c r="G109" s="151" t="s">
        <v>6657</v>
      </c>
      <c r="H109" s="151"/>
      <c r="M109" s="16"/>
    </row>
    <row r="110" spans="2:13" hidden="1" x14ac:dyDescent="0.25">
      <c r="B110" s="15"/>
      <c r="C110" s="67" t="s">
        <v>150</v>
      </c>
      <c r="D110" s="67" t="s">
        <v>5774</v>
      </c>
      <c r="E110" s="67" t="s">
        <v>59</v>
      </c>
      <c r="F110" s="67" t="s">
        <v>60</v>
      </c>
      <c r="G110" s="151" t="s">
        <v>6657</v>
      </c>
      <c r="H110" s="151"/>
      <c r="M110" s="16"/>
    </row>
    <row r="111" spans="2:13" hidden="1" x14ac:dyDescent="0.25">
      <c r="B111" s="15"/>
      <c r="C111" s="67" t="s">
        <v>151</v>
      </c>
      <c r="D111" s="67" t="s">
        <v>5773</v>
      </c>
      <c r="E111" s="67" t="s">
        <v>59</v>
      </c>
      <c r="F111" s="67" t="s">
        <v>60</v>
      </c>
      <c r="G111" s="151" t="s">
        <v>6657</v>
      </c>
      <c r="H111" s="151"/>
      <c r="M111" s="16"/>
    </row>
    <row r="112" spans="2:13" hidden="1" x14ac:dyDescent="0.25">
      <c r="B112" s="15"/>
      <c r="C112" s="67" t="s">
        <v>152</v>
      </c>
      <c r="D112" s="67" t="s">
        <v>5775</v>
      </c>
      <c r="E112" s="67" t="s">
        <v>59</v>
      </c>
      <c r="F112" s="67" t="s">
        <v>60</v>
      </c>
      <c r="G112" s="151" t="s">
        <v>6657</v>
      </c>
      <c r="H112" s="151"/>
      <c r="M112" s="16"/>
    </row>
    <row r="113" spans="2:13" hidden="1" x14ac:dyDescent="0.25">
      <c r="B113" s="15"/>
      <c r="C113" s="67" t="s">
        <v>153</v>
      </c>
      <c r="D113" s="67" t="s">
        <v>5851</v>
      </c>
      <c r="E113" s="67" t="s">
        <v>78</v>
      </c>
      <c r="F113" s="67" t="s">
        <v>60</v>
      </c>
      <c r="G113" s="151" t="s">
        <v>6657</v>
      </c>
      <c r="H113" s="151"/>
      <c r="M113" s="16"/>
    </row>
    <row r="114" spans="2:13" hidden="1" x14ac:dyDescent="0.25">
      <c r="B114" s="15"/>
      <c r="C114" s="67" t="s">
        <v>154</v>
      </c>
      <c r="D114" s="67" t="s">
        <v>5852</v>
      </c>
      <c r="E114" s="67" t="s">
        <v>78</v>
      </c>
      <c r="F114" s="67" t="s">
        <v>60</v>
      </c>
      <c r="G114" s="151" t="s">
        <v>6657</v>
      </c>
      <c r="H114" s="151"/>
      <c r="M114" s="16"/>
    </row>
    <row r="115" spans="2:13" hidden="1" x14ac:dyDescent="0.25">
      <c r="B115" s="15"/>
      <c r="C115" s="67" t="s">
        <v>155</v>
      </c>
      <c r="D115" s="67" t="s">
        <v>5841</v>
      </c>
      <c r="E115" s="67" t="s">
        <v>144</v>
      </c>
      <c r="F115" s="67" t="s">
        <v>60</v>
      </c>
      <c r="G115" s="151" t="s">
        <v>6657</v>
      </c>
      <c r="H115" s="151"/>
      <c r="M115" s="16"/>
    </row>
    <row r="116" spans="2:13" hidden="1" x14ac:dyDescent="0.25">
      <c r="B116" s="15"/>
      <c r="C116" s="67" t="s">
        <v>156</v>
      </c>
      <c r="D116" s="67" t="s">
        <v>5859</v>
      </c>
      <c r="E116" s="67" t="s">
        <v>149</v>
      </c>
      <c r="F116" s="67" t="s">
        <v>60</v>
      </c>
      <c r="G116" s="151" t="s">
        <v>6657</v>
      </c>
      <c r="H116" s="151"/>
      <c r="M116" s="16"/>
    </row>
    <row r="117" spans="2:13" hidden="1" x14ac:dyDescent="0.25">
      <c r="B117" s="15"/>
      <c r="C117" s="67" t="s">
        <v>157</v>
      </c>
      <c r="D117" s="67" t="s">
        <v>5862</v>
      </c>
      <c r="E117" s="67" t="s">
        <v>149</v>
      </c>
      <c r="F117" s="67" t="s">
        <v>60</v>
      </c>
      <c r="G117" s="151" t="s">
        <v>6657</v>
      </c>
      <c r="H117" s="151"/>
      <c r="M117" s="16"/>
    </row>
    <row r="118" spans="2:13" hidden="1" x14ac:dyDescent="0.25">
      <c r="B118" s="15"/>
      <c r="C118" s="67" t="s">
        <v>158</v>
      </c>
      <c r="D118" s="67" t="s">
        <v>5861</v>
      </c>
      <c r="E118" s="67" t="s">
        <v>149</v>
      </c>
      <c r="F118" s="67" t="s">
        <v>60</v>
      </c>
      <c r="G118" s="151" t="s">
        <v>6657</v>
      </c>
      <c r="H118" s="151"/>
      <c r="M118" s="16"/>
    </row>
    <row r="119" spans="2:13" hidden="1" x14ac:dyDescent="0.25">
      <c r="B119" s="15"/>
      <c r="C119" s="67" t="s">
        <v>159</v>
      </c>
      <c r="D119" s="67" t="s">
        <v>5853</v>
      </c>
      <c r="E119" s="67" t="s">
        <v>78</v>
      </c>
      <c r="F119" s="67" t="s">
        <v>60</v>
      </c>
      <c r="G119" s="151" t="s">
        <v>6657</v>
      </c>
      <c r="H119" s="151"/>
      <c r="M119" s="16"/>
    </row>
    <row r="120" spans="2:13" hidden="1" x14ac:dyDescent="0.25">
      <c r="B120" s="15"/>
      <c r="C120" s="67" t="s">
        <v>163</v>
      </c>
      <c r="D120" s="67" t="s">
        <v>5864</v>
      </c>
      <c r="E120" s="67" t="s">
        <v>134</v>
      </c>
      <c r="F120" s="67" t="s">
        <v>60</v>
      </c>
      <c r="G120" s="151" t="s">
        <v>6657</v>
      </c>
      <c r="H120" s="151"/>
      <c r="M120" s="16"/>
    </row>
    <row r="121" spans="2:13" hidden="1" x14ac:dyDescent="0.25">
      <c r="B121" s="15"/>
      <c r="C121" s="67" t="s">
        <v>168</v>
      </c>
      <c r="D121" s="67" t="s">
        <v>5855</v>
      </c>
      <c r="E121" s="67" t="s">
        <v>149</v>
      </c>
      <c r="F121" s="67" t="s">
        <v>60</v>
      </c>
      <c r="G121" s="151" t="s">
        <v>6657</v>
      </c>
      <c r="H121" s="151"/>
      <c r="M121" s="16"/>
    </row>
    <row r="122" spans="2:13" hidden="1" x14ac:dyDescent="0.25">
      <c r="B122" s="15"/>
      <c r="C122" s="67" t="s">
        <v>169</v>
      </c>
      <c r="D122" s="67" t="s">
        <v>5854</v>
      </c>
      <c r="E122" s="67" t="s">
        <v>149</v>
      </c>
      <c r="F122" s="67" t="s">
        <v>60</v>
      </c>
      <c r="G122" s="151" t="s">
        <v>6657</v>
      </c>
      <c r="H122" s="151"/>
      <c r="M122" s="16"/>
    </row>
    <row r="123" spans="2:13" hidden="1" x14ac:dyDescent="0.25">
      <c r="B123" s="15"/>
      <c r="C123" s="67" t="s">
        <v>170</v>
      </c>
      <c r="D123" s="67" t="s">
        <v>5850</v>
      </c>
      <c r="E123" s="67" t="s">
        <v>65</v>
      </c>
      <c r="F123" s="67" t="s">
        <v>60</v>
      </c>
      <c r="G123" s="151" t="s">
        <v>6657</v>
      </c>
      <c r="H123" s="151"/>
      <c r="M123" s="16"/>
    </row>
    <row r="124" spans="2:13" hidden="1" x14ac:dyDescent="0.25">
      <c r="B124" s="15"/>
      <c r="C124" s="67" t="s">
        <v>171</v>
      </c>
      <c r="D124" s="67" t="s">
        <v>5845</v>
      </c>
      <c r="E124" s="67" t="s">
        <v>144</v>
      </c>
      <c r="F124" s="67" t="s">
        <v>60</v>
      </c>
      <c r="G124" s="151" t="s">
        <v>6657</v>
      </c>
      <c r="H124" s="151"/>
      <c r="M124" s="16"/>
    </row>
    <row r="125" spans="2:13" hidden="1" x14ac:dyDescent="0.25">
      <c r="B125" s="15"/>
      <c r="C125" s="67" t="s">
        <v>172</v>
      </c>
      <c r="D125" s="67" t="s">
        <v>5846</v>
      </c>
      <c r="E125" s="67" t="s">
        <v>144</v>
      </c>
      <c r="F125" s="67" t="s">
        <v>60</v>
      </c>
      <c r="G125" s="151" t="s">
        <v>6657</v>
      </c>
      <c r="H125" s="151"/>
      <c r="M125" s="16"/>
    </row>
    <row r="126" spans="2:13" hidden="1" x14ac:dyDescent="0.25">
      <c r="B126" s="15"/>
      <c r="C126" s="67" t="s">
        <v>173</v>
      </c>
      <c r="D126" s="67" t="s">
        <v>5843</v>
      </c>
      <c r="E126" s="67" t="s">
        <v>144</v>
      </c>
      <c r="F126" s="67" t="s">
        <v>60</v>
      </c>
      <c r="G126" s="151" t="s">
        <v>6657</v>
      </c>
      <c r="H126" s="151"/>
      <c r="M126" s="16"/>
    </row>
    <row r="127" spans="2:13" hidden="1" x14ac:dyDescent="0.25">
      <c r="B127" s="15"/>
      <c r="C127" s="67" t="s">
        <v>174</v>
      </c>
      <c r="D127" s="67" t="s">
        <v>5844</v>
      </c>
      <c r="E127" s="67" t="s">
        <v>144</v>
      </c>
      <c r="F127" s="67" t="s">
        <v>60</v>
      </c>
      <c r="G127" s="151" t="s">
        <v>6657</v>
      </c>
      <c r="H127" s="151"/>
      <c r="M127" s="16"/>
    </row>
    <row r="128" spans="2:13" hidden="1" x14ac:dyDescent="0.25">
      <c r="B128" s="15"/>
      <c r="C128" s="67" t="s">
        <v>175</v>
      </c>
      <c r="D128" s="67" t="s">
        <v>5860</v>
      </c>
      <c r="E128" s="67" t="s">
        <v>149</v>
      </c>
      <c r="F128" s="67" t="s">
        <v>60</v>
      </c>
      <c r="G128" s="151" t="s">
        <v>6657</v>
      </c>
      <c r="H128" s="151"/>
      <c r="M128" s="16"/>
    </row>
    <row r="129" spans="2:13" hidden="1" x14ac:dyDescent="0.25">
      <c r="B129" s="15"/>
      <c r="C129" s="67" t="s">
        <v>176</v>
      </c>
      <c r="D129" s="67" t="s">
        <v>5967</v>
      </c>
      <c r="E129" s="67" t="s">
        <v>78</v>
      </c>
      <c r="F129" s="67" t="s">
        <v>60</v>
      </c>
      <c r="G129" s="151" t="s">
        <v>6657</v>
      </c>
      <c r="H129" s="151"/>
      <c r="M129" s="16"/>
    </row>
    <row r="130" spans="2:13" hidden="1" x14ac:dyDescent="0.25">
      <c r="B130" s="15"/>
      <c r="C130" s="67" t="s">
        <v>177</v>
      </c>
      <c r="D130" s="67" t="s">
        <v>5977</v>
      </c>
      <c r="E130" s="67" t="s">
        <v>149</v>
      </c>
      <c r="F130" s="67" t="s">
        <v>60</v>
      </c>
      <c r="G130" s="151" t="s">
        <v>6657</v>
      </c>
      <c r="H130" s="151"/>
      <c r="M130" s="16"/>
    </row>
    <row r="131" spans="2:13" hidden="1" x14ac:dyDescent="0.25">
      <c r="B131" s="15"/>
      <c r="C131" s="67" t="s">
        <v>178</v>
      </c>
      <c r="D131" s="67" t="s">
        <v>5849</v>
      </c>
      <c r="E131" s="67" t="s">
        <v>101</v>
      </c>
      <c r="F131" s="67" t="s">
        <v>60</v>
      </c>
      <c r="G131" s="151" t="s">
        <v>6657</v>
      </c>
      <c r="H131" s="151"/>
      <c r="M131" s="16"/>
    </row>
    <row r="132" spans="2:13" hidden="1" x14ac:dyDescent="0.25">
      <c r="B132" s="15"/>
      <c r="C132" s="67" t="s">
        <v>179</v>
      </c>
      <c r="D132" s="67" t="s">
        <v>5873</v>
      </c>
      <c r="E132" s="67" t="s">
        <v>65</v>
      </c>
      <c r="F132" s="67" t="s">
        <v>60</v>
      </c>
      <c r="G132" s="151" t="s">
        <v>6657</v>
      </c>
      <c r="H132" s="151"/>
      <c r="M132" s="16"/>
    </row>
    <row r="133" spans="2:13" hidden="1" x14ac:dyDescent="0.25">
      <c r="B133" s="15"/>
      <c r="C133" s="67" t="s">
        <v>180</v>
      </c>
      <c r="D133" s="67" t="s">
        <v>5875</v>
      </c>
      <c r="E133" s="67" t="s">
        <v>65</v>
      </c>
      <c r="F133" s="67" t="s">
        <v>60</v>
      </c>
      <c r="G133" s="151" t="s">
        <v>6657</v>
      </c>
      <c r="H133" s="151"/>
      <c r="M133" s="16"/>
    </row>
    <row r="134" spans="2:13" hidden="1" x14ac:dyDescent="0.25">
      <c r="B134" s="15"/>
      <c r="C134" s="67" t="s">
        <v>181</v>
      </c>
      <c r="D134" s="67" t="s">
        <v>5874</v>
      </c>
      <c r="E134" s="67" t="s">
        <v>65</v>
      </c>
      <c r="F134" s="67" t="s">
        <v>60</v>
      </c>
      <c r="G134" s="151" t="s">
        <v>6657</v>
      </c>
      <c r="H134" s="151"/>
      <c r="M134" s="16"/>
    </row>
    <row r="135" spans="2:13" hidden="1" x14ac:dyDescent="0.25">
      <c r="B135" s="15"/>
      <c r="C135" s="67" t="s">
        <v>182</v>
      </c>
      <c r="D135" s="67" t="s">
        <v>5856</v>
      </c>
      <c r="E135" s="67" t="s">
        <v>149</v>
      </c>
      <c r="F135" s="67" t="s">
        <v>60</v>
      </c>
      <c r="G135" s="151" t="s">
        <v>6657</v>
      </c>
      <c r="H135" s="151"/>
      <c r="M135" s="16"/>
    </row>
    <row r="136" spans="2:13" hidden="1" x14ac:dyDescent="0.25">
      <c r="B136" s="15"/>
      <c r="C136" s="67" t="s">
        <v>183</v>
      </c>
      <c r="D136" s="67" t="s">
        <v>5858</v>
      </c>
      <c r="E136" s="67" t="s">
        <v>149</v>
      </c>
      <c r="F136" s="67" t="s">
        <v>60</v>
      </c>
      <c r="G136" s="151" t="s">
        <v>6657</v>
      </c>
      <c r="H136" s="151"/>
      <c r="M136" s="16"/>
    </row>
    <row r="137" spans="2:13" hidden="1" x14ac:dyDescent="0.25">
      <c r="B137" s="15"/>
      <c r="C137" s="67" t="s">
        <v>184</v>
      </c>
      <c r="D137" s="67" t="s">
        <v>5863</v>
      </c>
      <c r="E137" s="67" t="s">
        <v>149</v>
      </c>
      <c r="F137" s="67" t="s">
        <v>60</v>
      </c>
      <c r="G137" s="151" t="s">
        <v>6657</v>
      </c>
      <c r="H137" s="151"/>
      <c r="M137" s="16"/>
    </row>
    <row r="138" spans="2:13" hidden="1" x14ac:dyDescent="0.25">
      <c r="B138" s="15"/>
      <c r="C138" s="67" t="s">
        <v>186</v>
      </c>
      <c r="D138" s="67" t="s">
        <v>5624</v>
      </c>
      <c r="E138" s="67" t="s">
        <v>59</v>
      </c>
      <c r="F138" s="67" t="s">
        <v>60</v>
      </c>
      <c r="G138" s="151" t="s">
        <v>6657</v>
      </c>
      <c r="H138" s="151"/>
      <c r="M138" s="16"/>
    </row>
    <row r="139" spans="2:13" hidden="1" x14ac:dyDescent="0.25">
      <c r="B139" s="15"/>
      <c r="C139" s="67" t="s">
        <v>185</v>
      </c>
      <c r="D139" s="67" t="s">
        <v>5337</v>
      </c>
      <c r="E139" s="67" t="s">
        <v>59</v>
      </c>
      <c r="F139" s="67" t="s">
        <v>60</v>
      </c>
      <c r="G139" s="151" t="s">
        <v>6657</v>
      </c>
      <c r="H139" s="151"/>
      <c r="M139" s="16"/>
    </row>
    <row r="140" spans="2:13" hidden="1" x14ac:dyDescent="0.25">
      <c r="B140" s="15"/>
      <c r="C140" s="67" t="s">
        <v>187</v>
      </c>
      <c r="D140" s="67" t="s">
        <v>4921</v>
      </c>
      <c r="E140" s="67" t="s">
        <v>144</v>
      </c>
      <c r="F140" s="67" t="s">
        <v>60</v>
      </c>
      <c r="G140" s="151" t="s">
        <v>6657</v>
      </c>
      <c r="H140" s="151"/>
      <c r="M140" s="16"/>
    </row>
    <row r="141" spans="2:13" hidden="1" x14ac:dyDescent="0.25">
      <c r="B141" s="15"/>
      <c r="C141" s="67" t="s">
        <v>188</v>
      </c>
      <c r="D141" s="67" t="s">
        <v>5401</v>
      </c>
      <c r="E141" s="67" t="s">
        <v>59</v>
      </c>
      <c r="F141" s="67" t="s">
        <v>60</v>
      </c>
      <c r="G141" s="151" t="s">
        <v>6657</v>
      </c>
      <c r="H141" s="151"/>
      <c r="M141" s="16"/>
    </row>
    <row r="142" spans="2:13" hidden="1" x14ac:dyDescent="0.25">
      <c r="B142" s="15"/>
      <c r="C142" s="67" t="s">
        <v>189</v>
      </c>
      <c r="D142" s="67" t="s">
        <v>5402</v>
      </c>
      <c r="E142" s="67" t="s">
        <v>59</v>
      </c>
      <c r="F142" s="67" t="s">
        <v>60</v>
      </c>
      <c r="G142" s="151" t="s">
        <v>6657</v>
      </c>
      <c r="H142" s="151"/>
      <c r="M142" s="16"/>
    </row>
    <row r="143" spans="2:13" hidden="1" x14ac:dyDescent="0.25">
      <c r="B143" s="15"/>
      <c r="C143" s="67" t="s">
        <v>196</v>
      </c>
      <c r="D143" s="67" t="s">
        <v>5243</v>
      </c>
      <c r="E143" s="67" t="s">
        <v>65</v>
      </c>
      <c r="F143" s="67" t="s">
        <v>60</v>
      </c>
      <c r="G143" s="151" t="s">
        <v>4243</v>
      </c>
      <c r="H143" s="151"/>
      <c r="M143" s="16"/>
    </row>
    <row r="144" spans="2:13" hidden="1" x14ac:dyDescent="0.25">
      <c r="B144" s="15"/>
      <c r="C144" s="67" t="s">
        <v>194</v>
      </c>
      <c r="D144" s="67" t="s">
        <v>5244</v>
      </c>
      <c r="E144" s="67" t="s">
        <v>65</v>
      </c>
      <c r="F144" s="67" t="s">
        <v>60</v>
      </c>
      <c r="G144" s="151" t="s">
        <v>6657</v>
      </c>
      <c r="H144" s="151"/>
      <c r="M144" s="16"/>
    </row>
    <row r="145" spans="2:13" hidden="1" x14ac:dyDescent="0.25">
      <c r="B145" s="15"/>
      <c r="C145" s="67" t="s">
        <v>195</v>
      </c>
      <c r="D145" s="67" t="s">
        <v>5245</v>
      </c>
      <c r="E145" s="67" t="s">
        <v>65</v>
      </c>
      <c r="F145" s="67" t="s">
        <v>60</v>
      </c>
      <c r="G145" s="151" t="s">
        <v>6657</v>
      </c>
      <c r="H145" s="151"/>
      <c r="M145" s="16"/>
    </row>
    <row r="146" spans="2:13" hidden="1" x14ac:dyDescent="0.25">
      <c r="B146" s="15"/>
      <c r="C146" s="67" t="s">
        <v>197</v>
      </c>
      <c r="D146" s="67" t="s">
        <v>5246</v>
      </c>
      <c r="E146" s="67" t="s">
        <v>65</v>
      </c>
      <c r="F146" s="67" t="s">
        <v>60</v>
      </c>
      <c r="G146" s="151" t="s">
        <v>6657</v>
      </c>
      <c r="H146" s="151"/>
      <c r="M146" s="16"/>
    </row>
    <row r="147" spans="2:13" hidden="1" x14ac:dyDescent="0.25">
      <c r="B147" s="15"/>
      <c r="C147" s="67" t="s">
        <v>198</v>
      </c>
      <c r="D147" s="67" t="s">
        <v>5259</v>
      </c>
      <c r="E147" s="67" t="s">
        <v>65</v>
      </c>
      <c r="F147" s="67" t="s">
        <v>60</v>
      </c>
      <c r="G147" s="151" t="s">
        <v>6657</v>
      </c>
      <c r="H147" s="151"/>
      <c r="M147" s="16"/>
    </row>
    <row r="148" spans="2:13" hidden="1" x14ac:dyDescent="0.25">
      <c r="B148" s="15"/>
      <c r="C148" s="67" t="s">
        <v>201</v>
      </c>
      <c r="D148" s="67" t="s">
        <v>5253</v>
      </c>
      <c r="E148" s="67" t="s">
        <v>65</v>
      </c>
      <c r="F148" s="67" t="s">
        <v>60</v>
      </c>
      <c r="G148" s="151" t="s">
        <v>6657</v>
      </c>
      <c r="H148" s="151"/>
      <c r="M148" s="16"/>
    </row>
    <row r="149" spans="2:13" hidden="1" x14ac:dyDescent="0.25">
      <c r="B149" s="15"/>
      <c r="C149" s="67" t="s">
        <v>199</v>
      </c>
      <c r="D149" s="67" t="s">
        <v>5257</v>
      </c>
      <c r="E149" s="67" t="s">
        <v>65</v>
      </c>
      <c r="F149" s="67" t="s">
        <v>60</v>
      </c>
      <c r="G149" s="151" t="s">
        <v>6657</v>
      </c>
      <c r="H149" s="151"/>
      <c r="M149" s="16"/>
    </row>
    <row r="150" spans="2:13" hidden="1" x14ac:dyDescent="0.25">
      <c r="B150" s="15"/>
      <c r="C150" s="67" t="s">
        <v>200</v>
      </c>
      <c r="D150" s="67" t="s">
        <v>5258</v>
      </c>
      <c r="E150" s="67" t="s">
        <v>65</v>
      </c>
      <c r="F150" s="67" t="s">
        <v>60</v>
      </c>
      <c r="G150" s="151" t="s">
        <v>6657</v>
      </c>
      <c r="H150" s="151"/>
      <c r="M150" s="16"/>
    </row>
    <row r="151" spans="2:13" hidden="1" x14ac:dyDescent="0.25">
      <c r="B151" s="15"/>
      <c r="C151" s="67" t="s">
        <v>202</v>
      </c>
      <c r="D151" s="67" t="s">
        <v>5249</v>
      </c>
      <c r="E151" s="67" t="s">
        <v>65</v>
      </c>
      <c r="F151" s="67" t="s">
        <v>60</v>
      </c>
      <c r="G151" s="151" t="s">
        <v>4243</v>
      </c>
      <c r="H151" s="151"/>
      <c r="M151" s="16"/>
    </row>
    <row r="152" spans="2:13" hidden="1" x14ac:dyDescent="0.25">
      <c r="B152" s="15"/>
      <c r="C152" s="67" t="s">
        <v>203</v>
      </c>
      <c r="D152" s="67" t="s">
        <v>5252</v>
      </c>
      <c r="E152" s="67" t="s">
        <v>65</v>
      </c>
      <c r="F152" s="67" t="s">
        <v>60</v>
      </c>
      <c r="G152" s="151" t="s">
        <v>6657</v>
      </c>
      <c r="H152" s="151"/>
      <c r="M152" s="16"/>
    </row>
    <row r="153" spans="2:13" hidden="1" x14ac:dyDescent="0.25">
      <c r="B153" s="15"/>
      <c r="C153" s="67" t="s">
        <v>204</v>
      </c>
      <c r="D153" s="67" t="s">
        <v>5255</v>
      </c>
      <c r="E153" s="67" t="s">
        <v>65</v>
      </c>
      <c r="F153" s="67" t="s">
        <v>60</v>
      </c>
      <c r="G153" s="151" t="s">
        <v>6657</v>
      </c>
      <c r="H153" s="151"/>
      <c r="M153" s="16"/>
    </row>
    <row r="154" spans="2:13" hidden="1" x14ac:dyDescent="0.25">
      <c r="B154" s="15"/>
      <c r="C154" s="67" t="s">
        <v>205</v>
      </c>
      <c r="D154" s="67" t="s">
        <v>5250</v>
      </c>
      <c r="E154" s="67" t="s">
        <v>65</v>
      </c>
      <c r="F154" s="67" t="s">
        <v>60</v>
      </c>
      <c r="G154" s="151" t="s">
        <v>6657</v>
      </c>
      <c r="H154" s="151"/>
      <c r="M154" s="16"/>
    </row>
    <row r="155" spans="2:13" hidden="1" x14ac:dyDescent="0.25">
      <c r="B155" s="15"/>
      <c r="C155" s="67" t="s">
        <v>206</v>
      </c>
      <c r="D155" s="67" t="s">
        <v>5256</v>
      </c>
      <c r="E155" s="67" t="s">
        <v>65</v>
      </c>
      <c r="F155" s="67" t="s">
        <v>60</v>
      </c>
      <c r="G155" s="151" t="s">
        <v>6657</v>
      </c>
      <c r="H155" s="151"/>
      <c r="M155" s="16"/>
    </row>
    <row r="156" spans="2:13" hidden="1" x14ac:dyDescent="0.25">
      <c r="B156" s="15"/>
      <c r="C156" s="67" t="s">
        <v>207</v>
      </c>
      <c r="D156" s="67" t="s">
        <v>5251</v>
      </c>
      <c r="E156" s="67" t="s">
        <v>65</v>
      </c>
      <c r="F156" s="67" t="s">
        <v>60</v>
      </c>
      <c r="G156" s="151" t="s">
        <v>6657</v>
      </c>
      <c r="H156" s="151"/>
      <c r="M156" s="16"/>
    </row>
    <row r="157" spans="2:13" hidden="1" x14ac:dyDescent="0.25">
      <c r="B157" s="15"/>
      <c r="C157" s="67" t="s">
        <v>208</v>
      </c>
      <c r="D157" s="67" t="s">
        <v>5254</v>
      </c>
      <c r="E157" s="67" t="s">
        <v>65</v>
      </c>
      <c r="F157" s="67" t="s">
        <v>60</v>
      </c>
      <c r="G157" s="151" t="s">
        <v>6657</v>
      </c>
      <c r="H157" s="151"/>
      <c r="M157" s="16"/>
    </row>
    <row r="158" spans="2:13" hidden="1" x14ac:dyDescent="0.25">
      <c r="B158" s="15"/>
      <c r="C158" s="67" t="s">
        <v>209</v>
      </c>
      <c r="D158" s="67" t="s">
        <v>5247</v>
      </c>
      <c r="E158" s="67" t="s">
        <v>65</v>
      </c>
      <c r="F158" s="67" t="s">
        <v>60</v>
      </c>
      <c r="G158" s="151" t="s">
        <v>6657</v>
      </c>
      <c r="H158" s="151"/>
      <c r="M158" s="16"/>
    </row>
    <row r="159" spans="2:13" hidden="1" x14ac:dyDescent="0.25">
      <c r="B159" s="15"/>
      <c r="C159" s="67" t="s">
        <v>212</v>
      </c>
      <c r="D159" s="67" t="s">
        <v>5264</v>
      </c>
      <c r="E159" s="67" t="s">
        <v>65</v>
      </c>
      <c r="F159" s="67" t="s">
        <v>60</v>
      </c>
      <c r="G159" s="151" t="s">
        <v>6657</v>
      </c>
      <c r="H159" s="151"/>
      <c r="M159" s="16"/>
    </row>
    <row r="160" spans="2:13" hidden="1" x14ac:dyDescent="0.25">
      <c r="B160" s="15"/>
      <c r="C160" s="67" t="s">
        <v>210</v>
      </c>
      <c r="D160" s="67" t="s">
        <v>5268</v>
      </c>
      <c r="E160" s="67" t="s">
        <v>65</v>
      </c>
      <c r="F160" s="67" t="s">
        <v>60</v>
      </c>
      <c r="G160" s="151" t="s">
        <v>6657</v>
      </c>
      <c r="H160" s="151"/>
      <c r="M160" s="16"/>
    </row>
    <row r="161" spans="2:13" hidden="1" x14ac:dyDescent="0.25">
      <c r="B161" s="15"/>
      <c r="C161" s="67" t="s">
        <v>211</v>
      </c>
      <c r="D161" s="67" t="s">
        <v>5269</v>
      </c>
      <c r="E161" s="67" t="s">
        <v>65</v>
      </c>
      <c r="F161" s="67" t="s">
        <v>60</v>
      </c>
      <c r="G161" s="151" t="s">
        <v>6657</v>
      </c>
      <c r="H161" s="151"/>
      <c r="M161" s="16"/>
    </row>
    <row r="162" spans="2:13" hidden="1" x14ac:dyDescent="0.25">
      <c r="B162" s="15"/>
      <c r="C162" s="67" t="s">
        <v>213</v>
      </c>
      <c r="D162" s="67" t="s">
        <v>5260</v>
      </c>
      <c r="E162" s="67" t="s">
        <v>65</v>
      </c>
      <c r="F162" s="67" t="s">
        <v>60</v>
      </c>
      <c r="G162" s="151" t="s">
        <v>4243</v>
      </c>
      <c r="H162" s="151"/>
      <c r="M162" s="16"/>
    </row>
    <row r="163" spans="2:13" hidden="1" x14ac:dyDescent="0.25">
      <c r="B163" s="15"/>
      <c r="C163" s="67" t="s">
        <v>214</v>
      </c>
      <c r="D163" s="67" t="s">
        <v>5263</v>
      </c>
      <c r="E163" s="67" t="s">
        <v>65</v>
      </c>
      <c r="F163" s="67" t="s">
        <v>60</v>
      </c>
      <c r="G163" s="151" t="s">
        <v>6657</v>
      </c>
      <c r="H163" s="151"/>
      <c r="M163" s="16"/>
    </row>
    <row r="164" spans="2:13" hidden="1" x14ac:dyDescent="0.25">
      <c r="B164" s="15"/>
      <c r="C164" s="67" t="s">
        <v>215</v>
      </c>
      <c r="D164" s="67" t="s">
        <v>5266</v>
      </c>
      <c r="E164" s="67" t="s">
        <v>65</v>
      </c>
      <c r="F164" s="67" t="s">
        <v>60</v>
      </c>
      <c r="G164" s="151" t="s">
        <v>6657</v>
      </c>
      <c r="H164" s="151"/>
      <c r="M164" s="16"/>
    </row>
    <row r="165" spans="2:13" hidden="1" x14ac:dyDescent="0.25">
      <c r="B165" s="15"/>
      <c r="C165" s="67" t="s">
        <v>216</v>
      </c>
      <c r="D165" s="67" t="s">
        <v>5261</v>
      </c>
      <c r="E165" s="67" t="s">
        <v>65</v>
      </c>
      <c r="F165" s="67" t="s">
        <v>60</v>
      </c>
      <c r="G165" s="151" t="s">
        <v>6657</v>
      </c>
      <c r="H165" s="151"/>
      <c r="M165" s="16"/>
    </row>
    <row r="166" spans="2:13" hidden="1" x14ac:dyDescent="0.25">
      <c r="B166" s="15"/>
      <c r="C166" s="67" t="s">
        <v>217</v>
      </c>
      <c r="D166" s="67" t="s">
        <v>5267</v>
      </c>
      <c r="E166" s="67" t="s">
        <v>65</v>
      </c>
      <c r="F166" s="67" t="s">
        <v>60</v>
      </c>
      <c r="G166" s="151" t="s">
        <v>6657</v>
      </c>
      <c r="H166" s="151"/>
      <c r="M166" s="16"/>
    </row>
    <row r="167" spans="2:13" hidden="1" x14ac:dyDescent="0.25">
      <c r="B167" s="15"/>
      <c r="C167" s="67" t="s">
        <v>218</v>
      </c>
      <c r="D167" s="67" t="s">
        <v>5262</v>
      </c>
      <c r="E167" s="67" t="s">
        <v>65</v>
      </c>
      <c r="F167" s="67" t="s">
        <v>60</v>
      </c>
      <c r="G167" s="151" t="s">
        <v>6657</v>
      </c>
      <c r="H167" s="151"/>
      <c r="M167" s="16"/>
    </row>
    <row r="168" spans="2:13" hidden="1" x14ac:dyDescent="0.25">
      <c r="B168" s="15"/>
      <c r="C168" s="67" t="s">
        <v>219</v>
      </c>
      <c r="D168" s="67" t="s">
        <v>5265</v>
      </c>
      <c r="E168" s="67" t="s">
        <v>65</v>
      </c>
      <c r="F168" s="67" t="s">
        <v>60</v>
      </c>
      <c r="G168" s="151" t="s">
        <v>6657</v>
      </c>
      <c r="H168" s="151"/>
      <c r="M168" s="16"/>
    </row>
    <row r="169" spans="2:13" hidden="1" x14ac:dyDescent="0.25">
      <c r="B169" s="15"/>
      <c r="C169" s="67" t="s">
        <v>220</v>
      </c>
      <c r="D169" s="67" t="s">
        <v>5248</v>
      </c>
      <c r="E169" s="67" t="s">
        <v>65</v>
      </c>
      <c r="F169" s="67" t="s">
        <v>60</v>
      </c>
      <c r="G169" s="151" t="s">
        <v>6657</v>
      </c>
      <c r="H169" s="151"/>
      <c r="M169" s="16"/>
    </row>
    <row r="170" spans="2:13" hidden="1" x14ac:dyDescent="0.25">
      <c r="B170" s="15"/>
      <c r="C170" s="67" t="s">
        <v>223</v>
      </c>
      <c r="D170" s="67" t="s">
        <v>5274</v>
      </c>
      <c r="E170" s="67" t="s">
        <v>65</v>
      </c>
      <c r="F170" s="67" t="s">
        <v>60</v>
      </c>
      <c r="G170" s="151" t="s">
        <v>6657</v>
      </c>
      <c r="H170" s="151"/>
      <c r="M170" s="16"/>
    </row>
    <row r="171" spans="2:13" hidden="1" x14ac:dyDescent="0.25">
      <c r="B171" s="15"/>
      <c r="C171" s="67" t="s">
        <v>221</v>
      </c>
      <c r="D171" s="67" t="s">
        <v>5278</v>
      </c>
      <c r="E171" s="67" t="s">
        <v>65</v>
      </c>
      <c r="F171" s="67" t="s">
        <v>60</v>
      </c>
      <c r="G171" s="151" t="s">
        <v>6657</v>
      </c>
      <c r="H171" s="151"/>
      <c r="M171" s="16"/>
    </row>
    <row r="172" spans="2:13" hidden="1" x14ac:dyDescent="0.25">
      <c r="B172" s="15"/>
      <c r="C172" s="67" t="s">
        <v>222</v>
      </c>
      <c r="D172" s="67" t="s">
        <v>5279</v>
      </c>
      <c r="E172" s="67" t="s">
        <v>65</v>
      </c>
      <c r="F172" s="67" t="s">
        <v>60</v>
      </c>
      <c r="G172" s="151" t="s">
        <v>6657</v>
      </c>
      <c r="H172" s="151"/>
      <c r="M172" s="16"/>
    </row>
    <row r="173" spans="2:13" hidden="1" x14ac:dyDescent="0.25">
      <c r="B173" s="15"/>
      <c r="C173" s="67" t="s">
        <v>224</v>
      </c>
      <c r="D173" s="67" t="s">
        <v>5270</v>
      </c>
      <c r="E173" s="67" t="s">
        <v>65</v>
      </c>
      <c r="F173" s="67" t="s">
        <v>60</v>
      </c>
      <c r="G173" s="151" t="s">
        <v>4243</v>
      </c>
      <c r="H173" s="151"/>
      <c r="M173" s="16"/>
    </row>
    <row r="174" spans="2:13" hidden="1" x14ac:dyDescent="0.25">
      <c r="B174" s="15"/>
      <c r="C174" s="67" t="s">
        <v>225</v>
      </c>
      <c r="D174" s="67" t="s">
        <v>5273</v>
      </c>
      <c r="E174" s="67" t="s">
        <v>65</v>
      </c>
      <c r="F174" s="67" t="s">
        <v>60</v>
      </c>
      <c r="G174" s="151" t="s">
        <v>6657</v>
      </c>
      <c r="H174" s="151"/>
      <c r="M174" s="16"/>
    </row>
    <row r="175" spans="2:13" hidden="1" x14ac:dyDescent="0.25">
      <c r="B175" s="15"/>
      <c r="C175" s="67" t="s">
        <v>226</v>
      </c>
      <c r="D175" s="67" t="s">
        <v>5276</v>
      </c>
      <c r="E175" s="67" t="s">
        <v>65</v>
      </c>
      <c r="F175" s="67" t="s">
        <v>60</v>
      </c>
      <c r="G175" s="151" t="s">
        <v>6657</v>
      </c>
      <c r="H175" s="151"/>
      <c r="M175" s="16"/>
    </row>
    <row r="176" spans="2:13" hidden="1" x14ac:dyDescent="0.25">
      <c r="B176" s="15"/>
      <c r="C176" s="67" t="s">
        <v>227</v>
      </c>
      <c r="D176" s="67" t="s">
        <v>5271</v>
      </c>
      <c r="E176" s="67" t="s">
        <v>65</v>
      </c>
      <c r="F176" s="67" t="s">
        <v>60</v>
      </c>
      <c r="G176" s="151" t="s">
        <v>6657</v>
      </c>
      <c r="H176" s="151"/>
      <c r="M176" s="16"/>
    </row>
    <row r="177" spans="2:13" hidden="1" x14ac:dyDescent="0.25">
      <c r="B177" s="15"/>
      <c r="C177" s="67" t="s">
        <v>228</v>
      </c>
      <c r="D177" s="67" t="s">
        <v>5277</v>
      </c>
      <c r="E177" s="67" t="s">
        <v>65</v>
      </c>
      <c r="F177" s="67" t="s">
        <v>60</v>
      </c>
      <c r="G177" s="151" t="s">
        <v>6657</v>
      </c>
      <c r="H177" s="151"/>
      <c r="M177" s="16"/>
    </row>
    <row r="178" spans="2:13" hidden="1" x14ac:dyDescent="0.25">
      <c r="B178" s="15"/>
      <c r="C178" s="67" t="s">
        <v>229</v>
      </c>
      <c r="D178" s="67" t="s">
        <v>5272</v>
      </c>
      <c r="E178" s="67" t="s">
        <v>65</v>
      </c>
      <c r="F178" s="67" t="s">
        <v>60</v>
      </c>
      <c r="G178" s="151" t="s">
        <v>6657</v>
      </c>
      <c r="H178" s="151"/>
      <c r="M178" s="16"/>
    </row>
    <row r="179" spans="2:13" hidden="1" x14ac:dyDescent="0.25">
      <c r="B179" s="15"/>
      <c r="C179" s="67" t="s">
        <v>230</v>
      </c>
      <c r="D179" s="67" t="s">
        <v>5275</v>
      </c>
      <c r="E179" s="67" t="s">
        <v>65</v>
      </c>
      <c r="F179" s="67" t="s">
        <v>60</v>
      </c>
      <c r="G179" s="151" t="s">
        <v>6657</v>
      </c>
      <c r="H179" s="151"/>
      <c r="M179" s="16"/>
    </row>
    <row r="180" spans="2:13" hidden="1" x14ac:dyDescent="0.25">
      <c r="B180" s="15"/>
      <c r="C180" s="67" t="s">
        <v>231</v>
      </c>
      <c r="D180" s="67" t="s">
        <v>4710</v>
      </c>
      <c r="E180" s="67" t="s">
        <v>65</v>
      </c>
      <c r="F180" s="67" t="s">
        <v>232</v>
      </c>
      <c r="G180" s="151" t="s">
        <v>6657</v>
      </c>
      <c r="H180" s="151"/>
      <c r="M180" s="16"/>
    </row>
    <row r="181" spans="2:13" hidden="1" x14ac:dyDescent="0.25">
      <c r="B181" s="15"/>
      <c r="C181" s="67" t="s">
        <v>233</v>
      </c>
      <c r="D181" s="67" t="s">
        <v>4711</v>
      </c>
      <c r="E181" s="67" t="s">
        <v>65</v>
      </c>
      <c r="F181" s="67" t="s">
        <v>234</v>
      </c>
      <c r="G181" s="151" t="s">
        <v>6657</v>
      </c>
      <c r="H181" s="151"/>
      <c r="M181" s="16"/>
    </row>
    <row r="182" spans="2:13" hidden="1" x14ac:dyDescent="0.25">
      <c r="B182" s="15"/>
      <c r="C182" s="67" t="s">
        <v>235</v>
      </c>
      <c r="D182" s="67" t="s">
        <v>4712</v>
      </c>
      <c r="E182" s="67" t="s">
        <v>65</v>
      </c>
      <c r="F182" s="67" t="s">
        <v>236</v>
      </c>
      <c r="G182" s="151" t="s">
        <v>6657</v>
      </c>
      <c r="H182" s="151"/>
      <c r="M182" s="16"/>
    </row>
    <row r="183" spans="2:13" hidden="1" x14ac:dyDescent="0.25">
      <c r="B183" s="15"/>
      <c r="C183" s="67" t="s">
        <v>237</v>
      </c>
      <c r="D183" s="67" t="s">
        <v>4713</v>
      </c>
      <c r="E183" s="67" t="s">
        <v>65</v>
      </c>
      <c r="F183" s="67" t="s">
        <v>238</v>
      </c>
      <c r="G183" s="151" t="s">
        <v>6657</v>
      </c>
      <c r="H183" s="151"/>
      <c r="M183" s="16"/>
    </row>
    <row r="184" spans="2:13" hidden="1" x14ac:dyDescent="0.25">
      <c r="B184" s="15"/>
      <c r="C184" s="67" t="s">
        <v>239</v>
      </c>
      <c r="D184" s="67" t="s">
        <v>4714</v>
      </c>
      <c r="E184" s="67" t="s">
        <v>65</v>
      </c>
      <c r="F184" s="67" t="s">
        <v>240</v>
      </c>
      <c r="G184" s="151" t="s">
        <v>6657</v>
      </c>
      <c r="H184" s="151"/>
      <c r="M184" s="16"/>
    </row>
    <row r="185" spans="2:13" hidden="1" x14ac:dyDescent="0.25">
      <c r="B185" s="15"/>
      <c r="C185" s="67" t="s">
        <v>241</v>
      </c>
      <c r="D185" s="67" t="s">
        <v>5939</v>
      </c>
      <c r="E185" s="67" t="s">
        <v>65</v>
      </c>
      <c r="F185" s="67" t="s">
        <v>60</v>
      </c>
      <c r="G185" s="151" t="s">
        <v>6657</v>
      </c>
      <c r="H185" s="151"/>
      <c r="M185" s="16"/>
    </row>
    <row r="186" spans="2:13" hidden="1" x14ac:dyDescent="0.25">
      <c r="B186" s="15"/>
      <c r="C186" s="67" t="s">
        <v>242</v>
      </c>
      <c r="D186" s="67" t="s">
        <v>5940</v>
      </c>
      <c r="E186" s="67" t="s">
        <v>65</v>
      </c>
      <c r="F186" s="67" t="s">
        <v>60</v>
      </c>
      <c r="G186" s="151" t="s">
        <v>6657</v>
      </c>
      <c r="H186" s="151"/>
      <c r="M186" s="16"/>
    </row>
    <row r="187" spans="2:13" hidden="1" x14ac:dyDescent="0.25">
      <c r="B187" s="15"/>
      <c r="C187" s="67" t="s">
        <v>243</v>
      </c>
      <c r="D187" s="67" t="s">
        <v>4709</v>
      </c>
      <c r="E187" s="67" t="s">
        <v>65</v>
      </c>
      <c r="F187" s="67" t="s">
        <v>244</v>
      </c>
      <c r="G187" s="151" t="s">
        <v>6657</v>
      </c>
      <c r="H187" s="151"/>
      <c r="M187" s="16"/>
    </row>
    <row r="188" spans="2:13" hidden="1" x14ac:dyDescent="0.25">
      <c r="B188" s="15"/>
      <c r="C188" s="67" t="s">
        <v>190</v>
      </c>
      <c r="D188" s="67" t="s">
        <v>4823</v>
      </c>
      <c r="E188" s="67" t="s">
        <v>65</v>
      </c>
      <c r="F188" s="67" t="s">
        <v>191</v>
      </c>
      <c r="G188" s="151" t="s">
        <v>6657</v>
      </c>
      <c r="H188" s="151"/>
      <c r="M188" s="16"/>
    </row>
    <row r="189" spans="2:13" hidden="1" x14ac:dyDescent="0.25">
      <c r="B189" s="15"/>
      <c r="C189" s="67" t="s">
        <v>192</v>
      </c>
      <c r="D189" s="67" t="s">
        <v>4831</v>
      </c>
      <c r="E189" s="67" t="s">
        <v>65</v>
      </c>
      <c r="F189" s="67" t="s">
        <v>191</v>
      </c>
      <c r="G189" s="151" t="s">
        <v>6657</v>
      </c>
      <c r="H189" s="151"/>
      <c r="M189" s="16"/>
    </row>
    <row r="190" spans="2:13" hidden="1" x14ac:dyDescent="0.25">
      <c r="B190" s="15"/>
      <c r="C190" s="67" t="s">
        <v>193</v>
      </c>
      <c r="D190" s="67" t="s">
        <v>4840</v>
      </c>
      <c r="E190" s="67" t="s">
        <v>65</v>
      </c>
      <c r="F190" s="67" t="s">
        <v>191</v>
      </c>
      <c r="G190" s="151" t="s">
        <v>6657</v>
      </c>
      <c r="H190" s="151"/>
      <c r="M190" s="16"/>
    </row>
    <row r="191" spans="2:13" hidden="1" x14ac:dyDescent="0.25">
      <c r="B191" s="15"/>
      <c r="C191" s="67" t="s">
        <v>245</v>
      </c>
      <c r="D191" s="67" t="s">
        <v>5649</v>
      </c>
      <c r="E191" s="67" t="s">
        <v>59</v>
      </c>
      <c r="F191" s="67" t="s">
        <v>60</v>
      </c>
      <c r="G191" s="151" t="s">
        <v>6657</v>
      </c>
      <c r="H191" s="151"/>
      <c r="M191" s="16"/>
    </row>
    <row r="192" spans="2:13" hidden="1" x14ac:dyDescent="0.25">
      <c r="B192" s="15"/>
      <c r="C192" s="67" t="s">
        <v>246</v>
      </c>
      <c r="D192" s="67" t="s">
        <v>4924</v>
      </c>
      <c r="E192" s="67" t="s">
        <v>144</v>
      </c>
      <c r="F192" s="67" t="s">
        <v>60</v>
      </c>
      <c r="G192" s="151" t="s">
        <v>6657</v>
      </c>
      <c r="H192" s="151"/>
      <c r="M192" s="16"/>
    </row>
    <row r="193" spans="2:13" hidden="1" x14ac:dyDescent="0.25">
      <c r="B193" s="15"/>
      <c r="C193" s="67" t="s">
        <v>247</v>
      </c>
      <c r="D193" s="67" t="s">
        <v>5455</v>
      </c>
      <c r="E193" s="67" t="s">
        <v>59</v>
      </c>
      <c r="F193" s="67" t="s">
        <v>60</v>
      </c>
      <c r="G193" s="151" t="s">
        <v>6657</v>
      </c>
      <c r="H193" s="151"/>
      <c r="M193" s="16"/>
    </row>
    <row r="194" spans="2:13" hidden="1" x14ac:dyDescent="0.25">
      <c r="B194" s="15"/>
      <c r="C194" s="67" t="s">
        <v>248</v>
      </c>
      <c r="D194" s="67" t="s">
        <v>5456</v>
      </c>
      <c r="E194" s="67" t="s">
        <v>59</v>
      </c>
      <c r="F194" s="67" t="s">
        <v>60</v>
      </c>
      <c r="G194" s="151" t="s">
        <v>6657</v>
      </c>
      <c r="H194" s="151"/>
      <c r="M194" s="16"/>
    </row>
    <row r="195" spans="2:13" hidden="1" x14ac:dyDescent="0.25">
      <c r="B195" s="15"/>
      <c r="C195" s="67" t="s">
        <v>249</v>
      </c>
      <c r="D195" s="67" t="s">
        <v>5457</v>
      </c>
      <c r="E195" s="67" t="s">
        <v>59</v>
      </c>
      <c r="F195" s="67" t="s">
        <v>60</v>
      </c>
      <c r="G195" s="151" t="s">
        <v>6657</v>
      </c>
      <c r="H195" s="151"/>
      <c r="M195" s="16"/>
    </row>
    <row r="196" spans="2:13" hidden="1" x14ac:dyDescent="0.25">
      <c r="B196" s="15"/>
      <c r="C196" s="67" t="s">
        <v>250</v>
      </c>
      <c r="D196" s="67" t="s">
        <v>5458</v>
      </c>
      <c r="E196" s="67" t="s">
        <v>59</v>
      </c>
      <c r="F196" s="67" t="s">
        <v>60</v>
      </c>
      <c r="G196" s="151" t="s">
        <v>6657</v>
      </c>
      <c r="H196" s="151"/>
      <c r="M196" s="16"/>
    </row>
    <row r="197" spans="2:13" hidden="1" x14ac:dyDescent="0.25">
      <c r="B197" s="15"/>
      <c r="C197" s="67" t="s">
        <v>251</v>
      </c>
      <c r="D197" s="67" t="s">
        <v>6089</v>
      </c>
      <c r="E197" s="67" t="s">
        <v>71</v>
      </c>
      <c r="F197" s="67" t="s">
        <v>72</v>
      </c>
      <c r="G197" s="151" t="s">
        <v>6657</v>
      </c>
      <c r="H197" s="151"/>
      <c r="M197" s="16"/>
    </row>
    <row r="198" spans="2:13" hidden="1" x14ac:dyDescent="0.25">
      <c r="B198" s="15"/>
      <c r="C198" s="67" t="s">
        <v>252</v>
      </c>
      <c r="D198" s="67" t="s">
        <v>5790</v>
      </c>
      <c r="E198" s="67" t="s">
        <v>59</v>
      </c>
      <c r="F198" s="67" t="s">
        <v>60</v>
      </c>
      <c r="G198" s="151" t="s">
        <v>6657</v>
      </c>
      <c r="H198" s="151"/>
      <c r="M198" s="16"/>
    </row>
    <row r="199" spans="2:13" hidden="1" x14ac:dyDescent="0.25">
      <c r="B199" s="15"/>
      <c r="C199" s="67" t="s">
        <v>253</v>
      </c>
      <c r="D199" s="67" t="s">
        <v>5791</v>
      </c>
      <c r="E199" s="67" t="s">
        <v>59</v>
      </c>
      <c r="F199" s="67" t="s">
        <v>60</v>
      </c>
      <c r="G199" s="151" t="s">
        <v>6657</v>
      </c>
      <c r="H199" s="151"/>
      <c r="M199" s="16"/>
    </row>
    <row r="200" spans="2:13" hidden="1" x14ac:dyDescent="0.25">
      <c r="B200" s="15"/>
      <c r="C200" s="67" t="s">
        <v>254</v>
      </c>
      <c r="D200" s="67" t="s">
        <v>5792</v>
      </c>
      <c r="E200" s="67" t="s">
        <v>59</v>
      </c>
      <c r="F200" s="67" t="s">
        <v>60</v>
      </c>
      <c r="G200" s="151" t="s">
        <v>6657</v>
      </c>
      <c r="H200" s="151"/>
      <c r="M200" s="16"/>
    </row>
    <row r="201" spans="2:13" hidden="1" x14ac:dyDescent="0.25">
      <c r="B201" s="15"/>
      <c r="C201" s="67" t="s">
        <v>255</v>
      </c>
      <c r="D201" s="67" t="s">
        <v>5793</v>
      </c>
      <c r="E201" s="67" t="s">
        <v>59</v>
      </c>
      <c r="F201" s="67" t="s">
        <v>60</v>
      </c>
      <c r="G201" s="151" t="s">
        <v>6657</v>
      </c>
      <c r="H201" s="151"/>
      <c r="M201" s="16"/>
    </row>
    <row r="202" spans="2:13" hidden="1" x14ac:dyDescent="0.25">
      <c r="B202" s="15"/>
      <c r="C202" s="67" t="s">
        <v>256</v>
      </c>
      <c r="D202" s="67" t="s">
        <v>5823</v>
      </c>
      <c r="E202" s="67" t="s">
        <v>59</v>
      </c>
      <c r="F202" s="67" t="s">
        <v>60</v>
      </c>
      <c r="G202" s="151" t="s">
        <v>6657</v>
      </c>
      <c r="H202" s="151"/>
      <c r="M202" s="16"/>
    </row>
    <row r="203" spans="2:13" hidden="1" x14ac:dyDescent="0.25">
      <c r="B203" s="15"/>
      <c r="C203" s="67" t="s">
        <v>257</v>
      </c>
      <c r="D203" s="67" t="s">
        <v>5527</v>
      </c>
      <c r="E203" s="67" t="s">
        <v>59</v>
      </c>
      <c r="F203" s="67" t="s">
        <v>60</v>
      </c>
      <c r="G203" s="151" t="s">
        <v>6657</v>
      </c>
      <c r="H203" s="151"/>
      <c r="M203" s="16"/>
    </row>
    <row r="204" spans="2:13" hidden="1" x14ac:dyDescent="0.25">
      <c r="B204" s="15"/>
      <c r="C204" s="67" t="s">
        <v>258</v>
      </c>
      <c r="D204" s="67" t="s">
        <v>5619</v>
      </c>
      <c r="E204" s="67" t="s">
        <v>59</v>
      </c>
      <c r="F204" s="67" t="s">
        <v>60</v>
      </c>
      <c r="G204" s="151" t="s">
        <v>6657</v>
      </c>
      <c r="H204" s="151"/>
      <c r="M204" s="16"/>
    </row>
    <row r="205" spans="2:13" hidden="1" x14ac:dyDescent="0.25">
      <c r="B205" s="15"/>
      <c r="C205" s="67" t="s">
        <v>259</v>
      </c>
      <c r="D205" s="67" t="s">
        <v>5620</v>
      </c>
      <c r="E205" s="67" t="s">
        <v>59</v>
      </c>
      <c r="F205" s="67" t="s">
        <v>60</v>
      </c>
      <c r="G205" s="151" t="s">
        <v>6657</v>
      </c>
      <c r="H205" s="151"/>
      <c r="M205" s="16"/>
    </row>
    <row r="206" spans="2:13" hidden="1" x14ac:dyDescent="0.25">
      <c r="B206" s="15"/>
      <c r="C206" s="67" t="s">
        <v>260</v>
      </c>
      <c r="D206" s="67" t="s">
        <v>5794</v>
      </c>
      <c r="E206" s="67" t="s">
        <v>59</v>
      </c>
      <c r="F206" s="67" t="s">
        <v>60</v>
      </c>
      <c r="G206" s="151" t="s">
        <v>6657</v>
      </c>
      <c r="H206" s="151"/>
      <c r="M206" s="16"/>
    </row>
    <row r="207" spans="2:13" hidden="1" x14ac:dyDescent="0.25">
      <c r="B207" s="15"/>
      <c r="C207" s="67" t="s">
        <v>261</v>
      </c>
      <c r="D207" s="67" t="s">
        <v>5700</v>
      </c>
      <c r="E207" s="67" t="s">
        <v>59</v>
      </c>
      <c r="F207" s="67" t="s">
        <v>60</v>
      </c>
      <c r="G207" s="151" t="s">
        <v>6657</v>
      </c>
      <c r="H207" s="151"/>
      <c r="M207" s="16"/>
    </row>
    <row r="208" spans="2:13" hidden="1" x14ac:dyDescent="0.25">
      <c r="B208" s="15"/>
      <c r="C208" s="67" t="s">
        <v>6629</v>
      </c>
      <c r="D208" s="67" t="s">
        <v>6630</v>
      </c>
      <c r="E208" s="67" t="s">
        <v>59</v>
      </c>
      <c r="F208" s="67" t="s">
        <v>60</v>
      </c>
      <c r="G208" s="151" t="s">
        <v>6657</v>
      </c>
      <c r="H208" s="151"/>
      <c r="M208" s="16"/>
    </row>
    <row r="209" spans="2:13" hidden="1" x14ac:dyDescent="0.25">
      <c r="B209" s="15"/>
      <c r="C209" s="67" t="s">
        <v>263</v>
      </c>
      <c r="D209" s="67" t="s">
        <v>4919</v>
      </c>
      <c r="E209" s="67" t="s">
        <v>144</v>
      </c>
      <c r="F209" s="67" t="s">
        <v>60</v>
      </c>
      <c r="G209" s="151" t="s">
        <v>4243</v>
      </c>
      <c r="H209" s="151"/>
      <c r="M209" s="16"/>
    </row>
    <row r="210" spans="2:13" hidden="1" x14ac:dyDescent="0.25">
      <c r="B210" s="15"/>
      <c r="C210" s="67" t="s">
        <v>262</v>
      </c>
      <c r="D210" s="67" t="s">
        <v>6183</v>
      </c>
      <c r="E210" s="67" t="s">
        <v>144</v>
      </c>
      <c r="F210" s="67" t="s">
        <v>60</v>
      </c>
      <c r="G210" s="151" t="s">
        <v>6657</v>
      </c>
      <c r="H210" s="151"/>
      <c r="M210" s="16"/>
    </row>
    <row r="211" spans="2:13" hidden="1" x14ac:dyDescent="0.25">
      <c r="B211" s="15"/>
      <c r="C211" s="67" t="s">
        <v>264</v>
      </c>
      <c r="D211" s="67" t="s">
        <v>5566</v>
      </c>
      <c r="E211" s="67" t="s">
        <v>59</v>
      </c>
      <c r="F211" s="67" t="s">
        <v>60</v>
      </c>
      <c r="G211" s="151" t="s">
        <v>6657</v>
      </c>
      <c r="H211" s="151"/>
      <c r="M211" s="16"/>
    </row>
    <row r="212" spans="2:13" hidden="1" x14ac:dyDescent="0.25">
      <c r="B212" s="15"/>
      <c r="C212" s="67" t="s">
        <v>265</v>
      </c>
      <c r="D212" s="67" t="s">
        <v>5733</v>
      </c>
      <c r="E212" s="67" t="s">
        <v>59</v>
      </c>
      <c r="F212" s="67" t="s">
        <v>60</v>
      </c>
      <c r="G212" s="151" t="s">
        <v>6657</v>
      </c>
      <c r="H212" s="151"/>
      <c r="M212" s="16"/>
    </row>
    <row r="213" spans="2:13" hidden="1" x14ac:dyDescent="0.25">
      <c r="B213" s="15"/>
      <c r="C213" s="67" t="s">
        <v>266</v>
      </c>
      <c r="D213" s="67" t="s">
        <v>5734</v>
      </c>
      <c r="E213" s="67" t="s">
        <v>59</v>
      </c>
      <c r="F213" s="67" t="s">
        <v>60</v>
      </c>
      <c r="G213" s="151" t="s">
        <v>6657</v>
      </c>
      <c r="H213" s="151"/>
      <c r="M213" s="16"/>
    </row>
    <row r="214" spans="2:13" hidden="1" x14ac:dyDescent="0.25">
      <c r="B214" s="15"/>
      <c r="C214" s="67" t="s">
        <v>267</v>
      </c>
      <c r="D214" s="67" t="s">
        <v>5701</v>
      </c>
      <c r="E214" s="67" t="s">
        <v>59</v>
      </c>
      <c r="F214" s="67" t="s">
        <v>60</v>
      </c>
      <c r="G214" s="151" t="s">
        <v>6657</v>
      </c>
      <c r="H214" s="151"/>
      <c r="M214" s="16"/>
    </row>
    <row r="215" spans="2:13" hidden="1" x14ac:dyDescent="0.25">
      <c r="B215" s="15"/>
      <c r="C215" s="67" t="s">
        <v>268</v>
      </c>
      <c r="D215" s="67" t="s">
        <v>5968</v>
      </c>
      <c r="E215" s="67" t="s">
        <v>71</v>
      </c>
      <c r="F215" s="67" t="s">
        <v>60</v>
      </c>
      <c r="G215" s="151" t="s">
        <v>6657</v>
      </c>
      <c r="H215" s="151"/>
      <c r="M215" s="16"/>
    </row>
    <row r="216" spans="2:13" hidden="1" x14ac:dyDescent="0.25">
      <c r="B216" s="15"/>
      <c r="C216" s="67" t="s">
        <v>269</v>
      </c>
      <c r="D216" s="67" t="s">
        <v>5416</v>
      </c>
      <c r="E216" s="67" t="s">
        <v>59</v>
      </c>
      <c r="F216" s="67" t="s">
        <v>60</v>
      </c>
      <c r="G216" s="151" t="s">
        <v>6657</v>
      </c>
      <c r="H216" s="151"/>
      <c r="M216" s="16"/>
    </row>
    <row r="217" spans="2:13" hidden="1" x14ac:dyDescent="0.25">
      <c r="B217" s="15"/>
      <c r="C217" s="67" t="s">
        <v>270</v>
      </c>
      <c r="D217" s="67" t="s">
        <v>5417</v>
      </c>
      <c r="E217" s="67" t="s">
        <v>59</v>
      </c>
      <c r="F217" s="67" t="s">
        <v>60</v>
      </c>
      <c r="G217" s="151" t="s">
        <v>6657</v>
      </c>
      <c r="H217" s="151"/>
      <c r="M217" s="16"/>
    </row>
    <row r="218" spans="2:13" hidden="1" x14ac:dyDescent="0.25">
      <c r="B218" s="15"/>
      <c r="C218" s="67" t="s">
        <v>271</v>
      </c>
      <c r="D218" s="67" t="s">
        <v>5507</v>
      </c>
      <c r="E218" s="67" t="s">
        <v>59</v>
      </c>
      <c r="F218" s="67" t="s">
        <v>60</v>
      </c>
      <c r="G218" s="151" t="s">
        <v>6657</v>
      </c>
      <c r="H218" s="151"/>
      <c r="M218" s="16"/>
    </row>
    <row r="219" spans="2:13" hidden="1" x14ac:dyDescent="0.25">
      <c r="B219" s="15"/>
      <c r="C219" s="67" t="s">
        <v>272</v>
      </c>
      <c r="D219" s="67" t="s">
        <v>5503</v>
      </c>
      <c r="E219" s="67" t="s">
        <v>59</v>
      </c>
      <c r="F219" s="67" t="s">
        <v>60</v>
      </c>
      <c r="G219" s="151" t="s">
        <v>4243</v>
      </c>
      <c r="H219" s="151"/>
      <c r="M219" s="16"/>
    </row>
    <row r="220" spans="2:13" hidden="1" x14ac:dyDescent="0.25">
      <c r="B220" s="15"/>
      <c r="C220" s="67" t="s">
        <v>273</v>
      </c>
      <c r="D220" s="67" t="s">
        <v>5504</v>
      </c>
      <c r="E220" s="67" t="s">
        <v>59</v>
      </c>
      <c r="F220" s="67" t="s">
        <v>60</v>
      </c>
      <c r="G220" s="151" t="s">
        <v>6657</v>
      </c>
      <c r="H220" s="151"/>
      <c r="M220" s="16"/>
    </row>
    <row r="221" spans="2:13" hidden="1" x14ac:dyDescent="0.25">
      <c r="B221" s="15"/>
      <c r="C221" s="67" t="s">
        <v>274</v>
      </c>
      <c r="D221" s="67" t="s">
        <v>5505</v>
      </c>
      <c r="E221" s="67" t="s">
        <v>59</v>
      </c>
      <c r="F221" s="67" t="s">
        <v>60</v>
      </c>
      <c r="G221" s="151" t="s">
        <v>4243</v>
      </c>
      <c r="H221" s="151"/>
      <c r="M221" s="16"/>
    </row>
    <row r="222" spans="2:13" hidden="1" x14ac:dyDescent="0.25">
      <c r="B222" s="15"/>
      <c r="C222" s="67" t="s">
        <v>275</v>
      </c>
      <c r="D222" s="67" t="s">
        <v>5506</v>
      </c>
      <c r="E222" s="67" t="s">
        <v>59</v>
      </c>
      <c r="F222" s="67" t="s">
        <v>60</v>
      </c>
      <c r="G222" s="151" t="s">
        <v>6657</v>
      </c>
      <c r="H222" s="151"/>
      <c r="M222" s="16"/>
    </row>
    <row r="223" spans="2:13" hidden="1" x14ac:dyDescent="0.25">
      <c r="B223" s="15"/>
      <c r="C223" s="67" t="s">
        <v>276</v>
      </c>
      <c r="D223" s="67" t="s">
        <v>5508</v>
      </c>
      <c r="E223" s="67" t="s">
        <v>59</v>
      </c>
      <c r="F223" s="67" t="s">
        <v>60</v>
      </c>
      <c r="G223" s="151" t="s">
        <v>6657</v>
      </c>
      <c r="H223" s="151"/>
      <c r="M223" s="16"/>
    </row>
    <row r="224" spans="2:13" hidden="1" x14ac:dyDescent="0.25">
      <c r="B224" s="15"/>
      <c r="C224" s="67" t="s">
        <v>277</v>
      </c>
      <c r="D224" s="67" t="s">
        <v>5512</v>
      </c>
      <c r="E224" s="67" t="s">
        <v>59</v>
      </c>
      <c r="F224" s="67" t="s">
        <v>60</v>
      </c>
      <c r="G224" s="151" t="s">
        <v>6657</v>
      </c>
      <c r="H224" s="151"/>
      <c r="M224" s="16"/>
    </row>
    <row r="225" spans="2:13" hidden="1" x14ac:dyDescent="0.25">
      <c r="B225" s="15"/>
      <c r="C225" s="67" t="s">
        <v>278</v>
      </c>
      <c r="D225" s="67" t="s">
        <v>5333</v>
      </c>
      <c r="E225" s="67" t="s">
        <v>59</v>
      </c>
      <c r="F225" s="67" t="s">
        <v>60</v>
      </c>
      <c r="G225" s="151" t="s">
        <v>4243</v>
      </c>
      <c r="H225" s="151"/>
      <c r="M225" s="16"/>
    </row>
    <row r="226" spans="2:13" hidden="1" x14ac:dyDescent="0.25">
      <c r="B226" s="15"/>
      <c r="C226" s="67" t="s">
        <v>279</v>
      </c>
      <c r="D226" s="67" t="s">
        <v>5334</v>
      </c>
      <c r="E226" s="67" t="s">
        <v>59</v>
      </c>
      <c r="F226" s="67" t="s">
        <v>60</v>
      </c>
      <c r="G226" s="151" t="s">
        <v>6657</v>
      </c>
      <c r="H226" s="151"/>
      <c r="M226" s="16"/>
    </row>
    <row r="227" spans="2:13" hidden="1" x14ac:dyDescent="0.25">
      <c r="B227" s="15"/>
      <c r="C227" s="67" t="s">
        <v>280</v>
      </c>
      <c r="D227" s="67" t="s">
        <v>5335</v>
      </c>
      <c r="E227" s="67" t="s">
        <v>59</v>
      </c>
      <c r="F227" s="67" t="s">
        <v>60</v>
      </c>
      <c r="G227" s="151" t="s">
        <v>6657</v>
      </c>
      <c r="H227" s="151"/>
      <c r="M227" s="16"/>
    </row>
    <row r="228" spans="2:13" hidden="1" x14ac:dyDescent="0.25">
      <c r="B228" s="15"/>
      <c r="C228" s="67" t="s">
        <v>281</v>
      </c>
      <c r="D228" s="67" t="s">
        <v>5336</v>
      </c>
      <c r="E228" s="67" t="s">
        <v>59</v>
      </c>
      <c r="F228" s="67" t="s">
        <v>60</v>
      </c>
      <c r="G228" s="151" t="s">
        <v>6657</v>
      </c>
      <c r="H228" s="151"/>
      <c r="M228" s="16"/>
    </row>
    <row r="229" spans="2:13" hidden="1" x14ac:dyDescent="0.25">
      <c r="B229" s="15"/>
      <c r="C229" s="67" t="s">
        <v>282</v>
      </c>
      <c r="D229" s="67" t="s">
        <v>6180</v>
      </c>
      <c r="E229" s="67" t="s">
        <v>71</v>
      </c>
      <c r="F229" s="67" t="s">
        <v>71</v>
      </c>
      <c r="G229" s="151" t="s">
        <v>6657</v>
      </c>
      <c r="H229" s="151"/>
      <c r="M229" s="16"/>
    </row>
    <row r="230" spans="2:13" hidden="1" x14ac:dyDescent="0.25">
      <c r="B230" s="15"/>
      <c r="C230" s="67" t="s">
        <v>283</v>
      </c>
      <c r="D230" s="67" t="s">
        <v>4922</v>
      </c>
      <c r="E230" s="67" t="s">
        <v>144</v>
      </c>
      <c r="F230" s="67" t="s">
        <v>60</v>
      </c>
      <c r="G230" s="151" t="s">
        <v>4243</v>
      </c>
      <c r="H230" s="151"/>
      <c r="M230" s="16"/>
    </row>
    <row r="231" spans="2:13" hidden="1" x14ac:dyDescent="0.25">
      <c r="B231" s="15"/>
      <c r="C231" s="67" t="s">
        <v>284</v>
      </c>
      <c r="D231" s="67" t="s">
        <v>5604</v>
      </c>
      <c r="E231" s="67" t="s">
        <v>59</v>
      </c>
      <c r="F231" s="67" t="s">
        <v>60</v>
      </c>
      <c r="G231" s="151" t="s">
        <v>6657</v>
      </c>
      <c r="H231" s="151"/>
      <c r="M231" s="16"/>
    </row>
    <row r="232" spans="2:13" hidden="1" x14ac:dyDescent="0.25">
      <c r="B232" s="15"/>
      <c r="C232" s="67" t="s">
        <v>285</v>
      </c>
      <c r="D232" s="67" t="s">
        <v>5524</v>
      </c>
      <c r="E232" s="67" t="s">
        <v>59</v>
      </c>
      <c r="F232" s="67" t="s">
        <v>60</v>
      </c>
      <c r="G232" s="151" t="s">
        <v>6657</v>
      </c>
      <c r="H232" s="151"/>
      <c r="M232" s="16"/>
    </row>
    <row r="233" spans="2:13" hidden="1" x14ac:dyDescent="0.25">
      <c r="B233" s="15"/>
      <c r="C233" s="67" t="s">
        <v>286</v>
      </c>
      <c r="D233" s="67" t="s">
        <v>5605</v>
      </c>
      <c r="E233" s="67" t="s">
        <v>59</v>
      </c>
      <c r="F233" s="67" t="s">
        <v>60</v>
      </c>
      <c r="G233" s="151" t="s">
        <v>6657</v>
      </c>
      <c r="H233" s="151"/>
      <c r="M233" s="16"/>
    </row>
    <row r="234" spans="2:13" hidden="1" x14ac:dyDescent="0.25">
      <c r="B234" s="15"/>
      <c r="C234" s="67" t="s">
        <v>287</v>
      </c>
      <c r="D234" s="67" t="s">
        <v>5978</v>
      </c>
      <c r="E234" s="67" t="s">
        <v>71</v>
      </c>
      <c r="F234" s="67" t="s">
        <v>60</v>
      </c>
      <c r="G234" s="151" t="s">
        <v>6657</v>
      </c>
      <c r="H234" s="151"/>
      <c r="M234" s="16"/>
    </row>
    <row r="235" spans="2:13" hidden="1" x14ac:dyDescent="0.25">
      <c r="B235" s="15"/>
      <c r="C235" s="67" t="s">
        <v>288</v>
      </c>
      <c r="D235" s="67" t="s">
        <v>5756</v>
      </c>
      <c r="E235" s="67" t="s">
        <v>59</v>
      </c>
      <c r="F235" s="67" t="s">
        <v>60</v>
      </c>
      <c r="G235" s="151" t="s">
        <v>6657</v>
      </c>
      <c r="H235" s="151"/>
      <c r="M235" s="16"/>
    </row>
    <row r="236" spans="2:13" hidden="1" x14ac:dyDescent="0.25">
      <c r="B236" s="15"/>
      <c r="C236" s="67" t="s">
        <v>289</v>
      </c>
      <c r="D236" s="67" t="s">
        <v>290</v>
      </c>
      <c r="E236" s="67" t="s">
        <v>59</v>
      </c>
      <c r="F236" s="67" t="s">
        <v>60</v>
      </c>
      <c r="G236" s="151" t="s">
        <v>6657</v>
      </c>
      <c r="H236" s="151"/>
      <c r="M236" s="16"/>
    </row>
    <row r="237" spans="2:13" hidden="1" x14ac:dyDescent="0.25">
      <c r="B237" s="15"/>
      <c r="C237" s="67" t="s">
        <v>291</v>
      </c>
      <c r="D237" s="67" t="s">
        <v>5328</v>
      </c>
      <c r="E237" s="67" t="s">
        <v>59</v>
      </c>
      <c r="F237" s="67" t="s">
        <v>191</v>
      </c>
      <c r="G237" s="151" t="s">
        <v>6657</v>
      </c>
      <c r="H237" s="151"/>
      <c r="M237" s="16"/>
    </row>
    <row r="238" spans="2:13" hidden="1" x14ac:dyDescent="0.25">
      <c r="B238" s="15"/>
      <c r="C238" s="67" t="s">
        <v>292</v>
      </c>
      <c r="D238" s="67" t="s">
        <v>5876</v>
      </c>
      <c r="E238" s="67" t="s">
        <v>78</v>
      </c>
      <c r="F238" s="67" t="s">
        <v>60</v>
      </c>
      <c r="G238" s="151" t="s">
        <v>4243</v>
      </c>
      <c r="H238" s="151"/>
      <c r="M238" s="16"/>
    </row>
    <row r="239" spans="2:13" hidden="1" x14ac:dyDescent="0.25">
      <c r="B239" s="15"/>
      <c r="C239" s="67" t="s">
        <v>293</v>
      </c>
      <c r="D239" s="67" t="s">
        <v>5877</v>
      </c>
      <c r="E239" s="67" t="s">
        <v>101</v>
      </c>
      <c r="F239" s="67" t="s">
        <v>60</v>
      </c>
      <c r="G239" s="151" t="s">
        <v>4243</v>
      </c>
      <c r="H239" s="151"/>
      <c r="M239" s="16"/>
    </row>
    <row r="240" spans="2:13" hidden="1" x14ac:dyDescent="0.25">
      <c r="B240" s="15"/>
      <c r="C240" s="67" t="s">
        <v>294</v>
      </c>
      <c r="D240" s="67" t="s">
        <v>4903</v>
      </c>
      <c r="E240" s="67" t="s">
        <v>78</v>
      </c>
      <c r="F240" s="67" t="s">
        <v>60</v>
      </c>
      <c r="G240" s="151" t="s">
        <v>6657</v>
      </c>
      <c r="H240" s="151"/>
      <c r="M240" s="16"/>
    </row>
    <row r="241" spans="2:13" hidden="1" x14ac:dyDescent="0.25">
      <c r="B241" s="15"/>
      <c r="C241" s="67" t="s">
        <v>295</v>
      </c>
      <c r="D241" s="67" t="s">
        <v>5994</v>
      </c>
      <c r="E241" s="67" t="s">
        <v>71</v>
      </c>
      <c r="F241" s="67" t="s">
        <v>60</v>
      </c>
      <c r="G241" s="151" t="s">
        <v>6657</v>
      </c>
      <c r="H241" s="151"/>
      <c r="M241" s="16"/>
    </row>
    <row r="242" spans="2:13" hidden="1" x14ac:dyDescent="0.25">
      <c r="B242" s="15"/>
      <c r="C242" s="67" t="s">
        <v>296</v>
      </c>
      <c r="D242" s="67" t="s">
        <v>5795</v>
      </c>
      <c r="E242" s="67" t="s">
        <v>59</v>
      </c>
      <c r="F242" s="67" t="s">
        <v>60</v>
      </c>
      <c r="G242" s="151" t="s">
        <v>6657</v>
      </c>
      <c r="H242" s="151"/>
      <c r="M242" s="16"/>
    </row>
    <row r="243" spans="2:13" hidden="1" x14ac:dyDescent="0.25">
      <c r="B243" s="15"/>
      <c r="C243" s="67" t="s">
        <v>297</v>
      </c>
      <c r="D243" s="67" t="s">
        <v>5796</v>
      </c>
      <c r="E243" s="67" t="s">
        <v>59</v>
      </c>
      <c r="F243" s="67" t="s">
        <v>60</v>
      </c>
      <c r="G243" s="151" t="s">
        <v>6657</v>
      </c>
      <c r="H243" s="151"/>
      <c r="M243" s="16"/>
    </row>
    <row r="244" spans="2:13" hidden="1" x14ac:dyDescent="0.25">
      <c r="B244" s="15"/>
      <c r="C244" s="67" t="s">
        <v>298</v>
      </c>
      <c r="D244" s="67" t="s">
        <v>5471</v>
      </c>
      <c r="E244" s="67" t="s">
        <v>59</v>
      </c>
      <c r="F244" s="67" t="s">
        <v>60</v>
      </c>
      <c r="G244" s="151" t="s">
        <v>6657</v>
      </c>
      <c r="H244" s="151"/>
      <c r="M244" s="16"/>
    </row>
    <row r="245" spans="2:13" hidden="1" x14ac:dyDescent="0.25">
      <c r="B245" s="15"/>
      <c r="C245" s="67" t="s">
        <v>299</v>
      </c>
      <c r="D245" s="67" t="s">
        <v>5472</v>
      </c>
      <c r="E245" s="67" t="s">
        <v>59</v>
      </c>
      <c r="F245" s="67" t="s">
        <v>60</v>
      </c>
      <c r="G245" s="151" t="s">
        <v>6657</v>
      </c>
      <c r="H245" s="151"/>
      <c r="M245" s="16"/>
    </row>
    <row r="246" spans="2:13" hidden="1" x14ac:dyDescent="0.25">
      <c r="B246" s="15"/>
      <c r="C246" s="67" t="s">
        <v>300</v>
      </c>
      <c r="D246" s="67" t="s">
        <v>5473</v>
      </c>
      <c r="E246" s="67" t="s">
        <v>59</v>
      </c>
      <c r="F246" s="67" t="s">
        <v>60</v>
      </c>
      <c r="G246" s="151" t="s">
        <v>6657</v>
      </c>
      <c r="H246" s="151"/>
      <c r="M246" s="16"/>
    </row>
    <row r="247" spans="2:13" hidden="1" x14ac:dyDescent="0.25">
      <c r="B247" s="15"/>
      <c r="C247" s="67" t="s">
        <v>301</v>
      </c>
      <c r="D247" s="67" t="s">
        <v>5474</v>
      </c>
      <c r="E247" s="67" t="s">
        <v>59</v>
      </c>
      <c r="F247" s="67" t="s">
        <v>60</v>
      </c>
      <c r="G247" s="151" t="s">
        <v>6657</v>
      </c>
      <c r="H247" s="151"/>
      <c r="M247" s="16"/>
    </row>
    <row r="248" spans="2:13" hidden="1" x14ac:dyDescent="0.25">
      <c r="B248" s="15"/>
      <c r="C248" s="67" t="s">
        <v>302</v>
      </c>
      <c r="D248" s="67" t="s">
        <v>6164</v>
      </c>
      <c r="E248" s="67" t="s">
        <v>71</v>
      </c>
      <c r="F248" s="67" t="s">
        <v>71</v>
      </c>
      <c r="G248" s="151" t="s">
        <v>6657</v>
      </c>
      <c r="H248" s="151"/>
      <c r="M248" s="16"/>
    </row>
    <row r="249" spans="2:13" hidden="1" x14ac:dyDescent="0.25">
      <c r="B249" s="15"/>
      <c r="C249" s="67" t="s">
        <v>303</v>
      </c>
      <c r="D249" s="67" t="s">
        <v>5525</v>
      </c>
      <c r="E249" s="67" t="s">
        <v>59</v>
      </c>
      <c r="F249" s="67" t="s">
        <v>60</v>
      </c>
      <c r="G249" s="151" t="s">
        <v>6657</v>
      </c>
      <c r="H249" s="151"/>
      <c r="M249" s="16"/>
    </row>
    <row r="250" spans="2:13" hidden="1" x14ac:dyDescent="0.25">
      <c r="B250" s="15"/>
      <c r="C250" s="67" t="s">
        <v>304</v>
      </c>
      <c r="D250" s="67" t="s">
        <v>4901</v>
      </c>
      <c r="E250" s="67" t="s">
        <v>78</v>
      </c>
      <c r="F250" s="67" t="s">
        <v>60</v>
      </c>
      <c r="G250" s="151" t="s">
        <v>6657</v>
      </c>
      <c r="H250" s="151"/>
      <c r="M250" s="16"/>
    </row>
    <row r="251" spans="2:13" hidden="1" x14ac:dyDescent="0.25">
      <c r="B251" s="15"/>
      <c r="C251" s="67" t="s">
        <v>305</v>
      </c>
      <c r="D251" s="67" t="s">
        <v>6176</v>
      </c>
      <c r="E251" s="67" t="s">
        <v>71</v>
      </c>
      <c r="F251" s="67" t="s">
        <v>71</v>
      </c>
      <c r="G251" s="151" t="s">
        <v>6657</v>
      </c>
      <c r="H251" s="151"/>
      <c r="M251" s="16"/>
    </row>
    <row r="252" spans="2:13" hidden="1" x14ac:dyDescent="0.25">
      <c r="B252" s="15"/>
      <c r="C252" s="67" t="s">
        <v>306</v>
      </c>
      <c r="D252" s="67" t="s">
        <v>6013</v>
      </c>
      <c r="E252" s="67" t="s">
        <v>71</v>
      </c>
      <c r="F252" s="67" t="s">
        <v>60</v>
      </c>
      <c r="G252" s="151" t="s">
        <v>6657</v>
      </c>
      <c r="H252" s="151"/>
      <c r="M252" s="16"/>
    </row>
    <row r="253" spans="2:13" hidden="1" x14ac:dyDescent="0.25">
      <c r="B253" s="15"/>
      <c r="C253" s="67" t="s">
        <v>307</v>
      </c>
      <c r="D253" s="67" t="s">
        <v>5439</v>
      </c>
      <c r="E253" s="67" t="s">
        <v>59</v>
      </c>
      <c r="F253" s="67" t="s">
        <v>60</v>
      </c>
      <c r="G253" s="151" t="s">
        <v>6657</v>
      </c>
      <c r="H253" s="151"/>
      <c r="M253" s="16"/>
    </row>
    <row r="254" spans="2:13" hidden="1" x14ac:dyDescent="0.25">
      <c r="B254" s="15"/>
      <c r="C254" s="67" t="s">
        <v>308</v>
      </c>
      <c r="D254" s="67" t="s">
        <v>5757</v>
      </c>
      <c r="E254" s="67" t="s">
        <v>59</v>
      </c>
      <c r="F254" s="67" t="s">
        <v>60</v>
      </c>
      <c r="G254" s="151" t="s">
        <v>6657</v>
      </c>
      <c r="H254" s="151"/>
      <c r="M254" s="16"/>
    </row>
    <row r="255" spans="2:13" hidden="1" x14ac:dyDescent="0.25">
      <c r="B255" s="15"/>
      <c r="C255" s="67" t="s">
        <v>309</v>
      </c>
      <c r="D255" s="67" t="s">
        <v>5635</v>
      </c>
      <c r="E255" s="67" t="s">
        <v>59</v>
      </c>
      <c r="F255" s="67" t="s">
        <v>60</v>
      </c>
      <c r="G255" s="151" t="s">
        <v>6657</v>
      </c>
      <c r="H255" s="151"/>
      <c r="M255" s="16"/>
    </row>
    <row r="256" spans="2:13" hidden="1" x14ac:dyDescent="0.25">
      <c r="B256" s="15"/>
      <c r="C256" s="67" t="s">
        <v>310</v>
      </c>
      <c r="D256" s="67" t="s">
        <v>5636</v>
      </c>
      <c r="E256" s="67" t="s">
        <v>59</v>
      </c>
      <c r="F256" s="67" t="s">
        <v>60</v>
      </c>
      <c r="G256" s="151" t="s">
        <v>6657</v>
      </c>
      <c r="H256" s="151"/>
      <c r="M256" s="16"/>
    </row>
    <row r="257" spans="2:13" hidden="1" x14ac:dyDescent="0.25">
      <c r="B257" s="15"/>
      <c r="C257" s="67" t="s">
        <v>311</v>
      </c>
      <c r="D257" s="67" t="s">
        <v>6173</v>
      </c>
      <c r="E257" s="67" t="s">
        <v>71</v>
      </c>
      <c r="F257" s="67" t="s">
        <v>71</v>
      </c>
      <c r="G257" s="151" t="s">
        <v>6657</v>
      </c>
      <c r="H257" s="151"/>
      <c r="M257" s="16"/>
    </row>
    <row r="258" spans="2:13" hidden="1" x14ac:dyDescent="0.25">
      <c r="B258" s="15"/>
      <c r="C258" s="67" t="s">
        <v>312</v>
      </c>
      <c r="D258" s="67" t="s">
        <v>5722</v>
      </c>
      <c r="E258" s="67" t="s">
        <v>59</v>
      </c>
      <c r="F258" s="67" t="s">
        <v>60</v>
      </c>
      <c r="G258" s="151" t="s">
        <v>6657</v>
      </c>
      <c r="H258" s="151"/>
      <c r="M258" s="16"/>
    </row>
    <row r="259" spans="2:13" hidden="1" x14ac:dyDescent="0.25">
      <c r="B259" s="15"/>
      <c r="C259" s="67" t="s">
        <v>313</v>
      </c>
      <c r="D259" s="67" t="s">
        <v>5723</v>
      </c>
      <c r="E259" s="67" t="s">
        <v>59</v>
      </c>
      <c r="F259" s="67" t="s">
        <v>60</v>
      </c>
      <c r="G259" s="151" t="s">
        <v>6657</v>
      </c>
      <c r="H259" s="151"/>
      <c r="M259" s="16"/>
    </row>
    <row r="260" spans="2:13" hidden="1" x14ac:dyDescent="0.25">
      <c r="B260" s="15"/>
      <c r="C260" s="67" t="s">
        <v>314</v>
      </c>
      <c r="D260" s="67" t="s">
        <v>5724</v>
      </c>
      <c r="E260" s="67" t="s">
        <v>59</v>
      </c>
      <c r="F260" s="67" t="s">
        <v>60</v>
      </c>
      <c r="G260" s="151" t="s">
        <v>6657</v>
      </c>
      <c r="H260" s="151"/>
      <c r="M260" s="16"/>
    </row>
    <row r="261" spans="2:13" hidden="1" x14ac:dyDescent="0.25">
      <c r="B261" s="15"/>
      <c r="C261" s="67" t="s">
        <v>316</v>
      </c>
      <c r="D261" s="67" t="s">
        <v>5639</v>
      </c>
      <c r="E261" s="67" t="s">
        <v>59</v>
      </c>
      <c r="F261" s="67" t="s">
        <v>60</v>
      </c>
      <c r="G261" s="151" t="s">
        <v>6657</v>
      </c>
      <c r="H261" s="151"/>
      <c r="M261" s="16"/>
    </row>
    <row r="262" spans="2:13" hidden="1" x14ac:dyDescent="0.25">
      <c r="B262" s="15"/>
      <c r="C262" s="67" t="s">
        <v>315</v>
      </c>
      <c r="D262" s="67" t="s">
        <v>5641</v>
      </c>
      <c r="E262" s="67" t="s">
        <v>59</v>
      </c>
      <c r="F262" s="67" t="s">
        <v>60</v>
      </c>
      <c r="G262" s="151" t="s">
        <v>6657</v>
      </c>
      <c r="H262" s="151"/>
      <c r="M262" s="16"/>
    </row>
    <row r="263" spans="2:13" hidden="1" x14ac:dyDescent="0.25">
      <c r="B263" s="15"/>
      <c r="C263" s="67" t="s">
        <v>317</v>
      </c>
      <c r="D263" s="67" t="s">
        <v>5640</v>
      </c>
      <c r="E263" s="67" t="s">
        <v>59</v>
      </c>
      <c r="F263" s="67" t="s">
        <v>60</v>
      </c>
      <c r="G263" s="151" t="s">
        <v>6657</v>
      </c>
      <c r="H263" s="151"/>
      <c r="M263" s="16"/>
    </row>
    <row r="264" spans="2:13" hidden="1" x14ac:dyDescent="0.25">
      <c r="B264" s="15"/>
      <c r="C264" s="67" t="s">
        <v>318</v>
      </c>
      <c r="D264" s="67" t="s">
        <v>5642</v>
      </c>
      <c r="E264" s="67" t="s">
        <v>59</v>
      </c>
      <c r="F264" s="67" t="s">
        <v>60</v>
      </c>
      <c r="G264" s="151" t="s">
        <v>6657</v>
      </c>
      <c r="H264" s="151"/>
      <c r="M264" s="16"/>
    </row>
    <row r="265" spans="2:13" hidden="1" x14ac:dyDescent="0.25">
      <c r="B265" s="15"/>
      <c r="C265" s="67" t="s">
        <v>319</v>
      </c>
      <c r="D265" s="67" t="s">
        <v>5814</v>
      </c>
      <c r="E265" s="67" t="s">
        <v>59</v>
      </c>
      <c r="F265" s="67" t="s">
        <v>60</v>
      </c>
      <c r="G265" s="151" t="s">
        <v>6657</v>
      </c>
      <c r="H265" s="151"/>
      <c r="M265" s="16"/>
    </row>
    <row r="266" spans="2:13" hidden="1" x14ac:dyDescent="0.25">
      <c r="B266" s="15"/>
      <c r="C266" s="67" t="s">
        <v>320</v>
      </c>
      <c r="D266" s="67" t="s">
        <v>5407</v>
      </c>
      <c r="E266" s="67" t="s">
        <v>59</v>
      </c>
      <c r="F266" s="67" t="s">
        <v>60</v>
      </c>
      <c r="G266" s="151" t="s">
        <v>6657</v>
      </c>
      <c r="H266" s="151"/>
      <c r="M266" s="16"/>
    </row>
    <row r="267" spans="2:13" hidden="1" x14ac:dyDescent="0.25">
      <c r="B267" s="15"/>
      <c r="C267" s="67" t="s">
        <v>321</v>
      </c>
      <c r="D267" s="67" t="s">
        <v>5408</v>
      </c>
      <c r="E267" s="67" t="s">
        <v>59</v>
      </c>
      <c r="F267" s="67" t="s">
        <v>60</v>
      </c>
      <c r="G267" s="151" t="s">
        <v>6657</v>
      </c>
      <c r="H267" s="151"/>
      <c r="M267" s="16"/>
    </row>
    <row r="268" spans="2:13" hidden="1" x14ac:dyDescent="0.25">
      <c r="B268" s="15"/>
      <c r="C268" s="67" t="s">
        <v>322</v>
      </c>
      <c r="D268" s="67" t="s">
        <v>5409</v>
      </c>
      <c r="E268" s="67" t="s">
        <v>59</v>
      </c>
      <c r="F268" s="67" t="s">
        <v>60</v>
      </c>
      <c r="G268" s="151" t="s">
        <v>6657</v>
      </c>
      <c r="H268" s="151"/>
      <c r="M268" s="16"/>
    </row>
    <row r="269" spans="2:13" hidden="1" x14ac:dyDescent="0.25">
      <c r="B269" s="15"/>
      <c r="C269" s="67" t="s">
        <v>323</v>
      </c>
      <c r="D269" s="67" t="s">
        <v>5410</v>
      </c>
      <c r="E269" s="67" t="s">
        <v>59</v>
      </c>
      <c r="F269" s="67" t="s">
        <v>60</v>
      </c>
      <c r="G269" s="151" t="s">
        <v>6657</v>
      </c>
      <c r="H269" s="151"/>
      <c r="M269" s="16"/>
    </row>
    <row r="270" spans="2:13" hidden="1" x14ac:dyDescent="0.25">
      <c r="B270" s="15"/>
      <c r="C270" s="67" t="s">
        <v>324</v>
      </c>
      <c r="D270" s="67" t="s">
        <v>4902</v>
      </c>
      <c r="E270" s="67" t="s">
        <v>78</v>
      </c>
      <c r="F270" s="67" t="s">
        <v>60</v>
      </c>
      <c r="G270" s="151" t="s">
        <v>6657</v>
      </c>
      <c r="H270" s="151"/>
      <c r="M270" s="16"/>
    </row>
    <row r="271" spans="2:13" hidden="1" x14ac:dyDescent="0.25">
      <c r="B271" s="15"/>
      <c r="C271" s="67" t="s">
        <v>325</v>
      </c>
      <c r="D271" s="67" t="s">
        <v>6098</v>
      </c>
      <c r="E271" s="67" t="s">
        <v>71</v>
      </c>
      <c r="F271" s="67" t="s">
        <v>72</v>
      </c>
      <c r="G271" s="151" t="s">
        <v>6657</v>
      </c>
      <c r="H271" s="151"/>
      <c r="M271" s="16"/>
    </row>
    <row r="272" spans="2:13" hidden="1" x14ac:dyDescent="0.25">
      <c r="B272" s="15"/>
      <c r="C272" s="67" t="s">
        <v>326</v>
      </c>
      <c r="D272" s="67" t="s">
        <v>5665</v>
      </c>
      <c r="E272" s="67" t="s">
        <v>59</v>
      </c>
      <c r="F272" s="67" t="s">
        <v>60</v>
      </c>
      <c r="G272" s="151" t="s">
        <v>6657</v>
      </c>
      <c r="H272" s="151"/>
      <c r="M272" s="16"/>
    </row>
    <row r="273" spans="2:13" hidden="1" x14ac:dyDescent="0.25">
      <c r="B273" s="15"/>
      <c r="C273" s="67" t="s">
        <v>327</v>
      </c>
      <c r="D273" s="67" t="s">
        <v>5613</v>
      </c>
      <c r="E273" s="67" t="s">
        <v>59</v>
      </c>
      <c r="F273" s="67" t="s">
        <v>60</v>
      </c>
      <c r="G273" s="151" t="s">
        <v>6657</v>
      </c>
      <c r="H273" s="151"/>
      <c r="M273" s="16"/>
    </row>
    <row r="274" spans="2:13" hidden="1" x14ac:dyDescent="0.25">
      <c r="B274" s="15"/>
      <c r="C274" s="67" t="s">
        <v>328</v>
      </c>
      <c r="D274" s="67" t="s">
        <v>5614</v>
      </c>
      <c r="E274" s="67" t="s">
        <v>59</v>
      </c>
      <c r="F274" s="67" t="s">
        <v>60</v>
      </c>
      <c r="G274" s="151" t="s">
        <v>6657</v>
      </c>
      <c r="H274" s="151"/>
      <c r="M274" s="16"/>
    </row>
    <row r="275" spans="2:13" hidden="1" x14ac:dyDescent="0.25">
      <c r="B275" s="15"/>
      <c r="C275" s="67" t="s">
        <v>329</v>
      </c>
      <c r="D275" s="67" t="s">
        <v>5615</v>
      </c>
      <c r="E275" s="67" t="s">
        <v>59</v>
      </c>
      <c r="F275" s="67" t="s">
        <v>60</v>
      </c>
      <c r="G275" s="151" t="s">
        <v>6657</v>
      </c>
      <c r="H275" s="151"/>
      <c r="M275" s="16"/>
    </row>
    <row r="276" spans="2:13" hidden="1" x14ac:dyDescent="0.25">
      <c r="B276" s="15"/>
      <c r="C276" s="67" t="s">
        <v>330</v>
      </c>
      <c r="D276" s="67" t="s">
        <v>5617</v>
      </c>
      <c r="E276" s="67" t="s">
        <v>59</v>
      </c>
      <c r="F276" s="67" t="s">
        <v>60</v>
      </c>
      <c r="G276" s="151" t="s">
        <v>6657</v>
      </c>
      <c r="H276" s="151"/>
      <c r="M276" s="16"/>
    </row>
    <row r="277" spans="2:13" hidden="1" x14ac:dyDescent="0.25">
      <c r="B277" s="15"/>
      <c r="C277" s="67" t="s">
        <v>331</v>
      </c>
      <c r="D277" s="67" t="s">
        <v>5603</v>
      </c>
      <c r="E277" s="67" t="s">
        <v>59</v>
      </c>
      <c r="F277" s="67" t="s">
        <v>60</v>
      </c>
      <c r="G277" s="151" t="s">
        <v>6657</v>
      </c>
      <c r="H277" s="151"/>
      <c r="M277" s="16"/>
    </row>
    <row r="278" spans="2:13" hidden="1" x14ac:dyDescent="0.25">
      <c r="B278" s="15"/>
      <c r="C278" s="67" t="s">
        <v>332</v>
      </c>
      <c r="D278" s="67" t="s">
        <v>5664</v>
      </c>
      <c r="E278" s="67" t="s">
        <v>59</v>
      </c>
      <c r="F278" s="67" t="s">
        <v>60</v>
      </c>
      <c r="G278" s="151" t="s">
        <v>6657</v>
      </c>
      <c r="H278" s="151"/>
      <c r="M278" s="16"/>
    </row>
    <row r="279" spans="2:13" hidden="1" x14ac:dyDescent="0.25">
      <c r="B279" s="15"/>
      <c r="C279" s="67" t="s">
        <v>333</v>
      </c>
      <c r="D279" s="67" t="s">
        <v>4860</v>
      </c>
      <c r="E279" s="67" t="s">
        <v>78</v>
      </c>
      <c r="F279" s="67" t="s">
        <v>60</v>
      </c>
      <c r="G279" s="151" t="s">
        <v>6657</v>
      </c>
      <c r="H279" s="151"/>
      <c r="M279" s="16"/>
    </row>
    <row r="280" spans="2:13" hidden="1" x14ac:dyDescent="0.25">
      <c r="B280" s="15"/>
      <c r="C280" s="67" t="s">
        <v>334</v>
      </c>
      <c r="D280" s="67" t="s">
        <v>5663</v>
      </c>
      <c r="E280" s="67" t="s">
        <v>59</v>
      </c>
      <c r="F280" s="67" t="s">
        <v>60</v>
      </c>
      <c r="G280" s="151" t="s">
        <v>6657</v>
      </c>
      <c r="H280" s="151"/>
      <c r="M280" s="16"/>
    </row>
    <row r="281" spans="2:13" hidden="1" x14ac:dyDescent="0.25">
      <c r="B281" s="15"/>
      <c r="C281" s="67" t="s">
        <v>335</v>
      </c>
      <c r="D281" s="67" t="s">
        <v>5584</v>
      </c>
      <c r="E281" s="67" t="s">
        <v>59</v>
      </c>
      <c r="F281" s="67" t="s">
        <v>60</v>
      </c>
      <c r="G281" s="151" t="s">
        <v>4243</v>
      </c>
      <c r="H281" s="151"/>
      <c r="M281" s="16"/>
    </row>
    <row r="282" spans="2:13" hidden="1" x14ac:dyDescent="0.25">
      <c r="B282" s="15"/>
      <c r="C282" s="67" t="s">
        <v>336</v>
      </c>
      <c r="D282" s="67" t="s">
        <v>6143</v>
      </c>
      <c r="E282" s="67" t="s">
        <v>71</v>
      </c>
      <c r="F282" s="67" t="s">
        <v>71</v>
      </c>
      <c r="G282" s="151" t="s">
        <v>6657</v>
      </c>
      <c r="H282" s="151"/>
      <c r="M282" s="16"/>
    </row>
    <row r="283" spans="2:13" hidden="1" x14ac:dyDescent="0.25">
      <c r="B283" s="15"/>
      <c r="C283" s="67" t="s">
        <v>337</v>
      </c>
      <c r="D283" s="67" t="s">
        <v>6150</v>
      </c>
      <c r="E283" s="67" t="s">
        <v>71</v>
      </c>
      <c r="F283" s="67" t="s">
        <v>71</v>
      </c>
      <c r="G283" s="151" t="s">
        <v>6657</v>
      </c>
      <c r="H283" s="151"/>
      <c r="M283" s="16"/>
    </row>
    <row r="284" spans="2:13" hidden="1" x14ac:dyDescent="0.25">
      <c r="B284" s="15"/>
      <c r="C284" s="67" t="s">
        <v>356</v>
      </c>
      <c r="D284" s="67" t="s">
        <v>6151</v>
      </c>
      <c r="E284" s="67" t="s">
        <v>71</v>
      </c>
      <c r="F284" s="67" t="s">
        <v>71</v>
      </c>
      <c r="G284" s="151" t="s">
        <v>6657</v>
      </c>
      <c r="H284" s="151"/>
      <c r="M284" s="16"/>
    </row>
    <row r="285" spans="2:13" hidden="1" x14ac:dyDescent="0.25">
      <c r="B285" s="15"/>
      <c r="C285" s="67" t="s">
        <v>338</v>
      </c>
      <c r="D285" s="67" t="s">
        <v>6148</v>
      </c>
      <c r="E285" s="67" t="s">
        <v>71</v>
      </c>
      <c r="F285" s="67" t="s">
        <v>71</v>
      </c>
      <c r="G285" s="151" t="s">
        <v>6657</v>
      </c>
      <c r="H285" s="151"/>
      <c r="M285" s="16"/>
    </row>
    <row r="286" spans="2:13" hidden="1" x14ac:dyDescent="0.25">
      <c r="B286" s="15"/>
      <c r="C286" s="67" t="s">
        <v>339</v>
      </c>
      <c r="D286" s="67" t="s">
        <v>6156</v>
      </c>
      <c r="E286" s="67" t="s">
        <v>71</v>
      </c>
      <c r="F286" s="67" t="s">
        <v>71</v>
      </c>
      <c r="G286" s="151" t="s">
        <v>6657</v>
      </c>
      <c r="H286" s="151"/>
      <c r="M286" s="16"/>
    </row>
    <row r="287" spans="2:13" hidden="1" x14ac:dyDescent="0.25">
      <c r="B287" s="15"/>
      <c r="C287" s="67" t="s">
        <v>340</v>
      </c>
      <c r="D287" s="67" t="s">
        <v>6144</v>
      </c>
      <c r="E287" s="67" t="s">
        <v>71</v>
      </c>
      <c r="F287" s="67" t="s">
        <v>71</v>
      </c>
      <c r="G287" s="151" t="s">
        <v>6657</v>
      </c>
      <c r="H287" s="151"/>
      <c r="M287" s="16"/>
    </row>
    <row r="288" spans="2:13" hidden="1" x14ac:dyDescent="0.25">
      <c r="B288" s="15"/>
      <c r="C288" s="67" t="s">
        <v>341</v>
      </c>
      <c r="D288" s="67" t="s">
        <v>6152</v>
      </c>
      <c r="E288" s="67" t="s">
        <v>71</v>
      </c>
      <c r="F288" s="67" t="s">
        <v>71</v>
      </c>
      <c r="G288" s="151" t="s">
        <v>6657</v>
      </c>
      <c r="H288" s="151"/>
      <c r="M288" s="16"/>
    </row>
    <row r="289" spans="2:13" hidden="1" x14ac:dyDescent="0.25">
      <c r="B289" s="15"/>
      <c r="C289" s="67" t="s">
        <v>342</v>
      </c>
      <c r="D289" s="67" t="s">
        <v>6160</v>
      </c>
      <c r="E289" s="67" t="s">
        <v>71</v>
      </c>
      <c r="F289" s="67" t="s">
        <v>71</v>
      </c>
      <c r="G289" s="151" t="s">
        <v>6657</v>
      </c>
      <c r="H289" s="151"/>
      <c r="M289" s="16"/>
    </row>
    <row r="290" spans="2:13" hidden="1" x14ac:dyDescent="0.25">
      <c r="B290" s="15"/>
      <c r="C290" s="67" t="s">
        <v>343</v>
      </c>
      <c r="D290" s="67" t="s">
        <v>6147</v>
      </c>
      <c r="E290" s="67" t="s">
        <v>71</v>
      </c>
      <c r="F290" s="67" t="s">
        <v>71</v>
      </c>
      <c r="G290" s="151" t="s">
        <v>6657</v>
      </c>
      <c r="H290" s="151"/>
      <c r="M290" s="16"/>
    </row>
    <row r="291" spans="2:13" hidden="1" x14ac:dyDescent="0.25">
      <c r="B291" s="15"/>
      <c r="C291" s="67" t="s">
        <v>344</v>
      </c>
      <c r="D291" s="67" t="s">
        <v>6157</v>
      </c>
      <c r="E291" s="67" t="s">
        <v>71</v>
      </c>
      <c r="F291" s="67" t="s">
        <v>71</v>
      </c>
      <c r="G291" s="151" t="s">
        <v>6657</v>
      </c>
      <c r="H291" s="151"/>
      <c r="M291" s="16"/>
    </row>
    <row r="292" spans="2:13" hidden="1" x14ac:dyDescent="0.25">
      <c r="B292" s="15"/>
      <c r="C292" s="67" t="s">
        <v>345</v>
      </c>
      <c r="D292" s="67" t="s">
        <v>6159</v>
      </c>
      <c r="E292" s="67" t="s">
        <v>71</v>
      </c>
      <c r="F292" s="67" t="s">
        <v>71</v>
      </c>
      <c r="G292" s="151" t="s">
        <v>6657</v>
      </c>
      <c r="H292" s="151"/>
      <c r="M292" s="16"/>
    </row>
    <row r="293" spans="2:13" hidden="1" x14ac:dyDescent="0.25">
      <c r="B293" s="15"/>
      <c r="C293" s="67" t="s">
        <v>346</v>
      </c>
      <c r="D293" s="67" t="s">
        <v>6153</v>
      </c>
      <c r="E293" s="67" t="s">
        <v>71</v>
      </c>
      <c r="F293" s="67" t="s">
        <v>71</v>
      </c>
      <c r="G293" s="151" t="s">
        <v>6657</v>
      </c>
      <c r="H293" s="151"/>
      <c r="M293" s="16"/>
    </row>
    <row r="294" spans="2:13" hidden="1" x14ac:dyDescent="0.25">
      <c r="B294" s="15"/>
      <c r="C294" s="67" t="s">
        <v>347</v>
      </c>
      <c r="D294" s="67" t="s">
        <v>6145</v>
      </c>
      <c r="E294" s="67" t="s">
        <v>71</v>
      </c>
      <c r="F294" s="67" t="s">
        <v>71</v>
      </c>
      <c r="G294" s="151" t="s">
        <v>6657</v>
      </c>
      <c r="H294" s="151"/>
      <c r="M294" s="16"/>
    </row>
    <row r="295" spans="2:13" hidden="1" x14ac:dyDescent="0.25">
      <c r="B295" s="15"/>
      <c r="C295" s="67" t="s">
        <v>348</v>
      </c>
      <c r="D295" s="67" t="s">
        <v>6158</v>
      </c>
      <c r="E295" s="67" t="s">
        <v>71</v>
      </c>
      <c r="F295" s="67" t="s">
        <v>71</v>
      </c>
      <c r="G295" s="151" t="s">
        <v>6657</v>
      </c>
      <c r="H295" s="151"/>
      <c r="M295" s="16"/>
    </row>
    <row r="296" spans="2:13" hidden="1" x14ac:dyDescent="0.25">
      <c r="B296" s="15"/>
      <c r="C296" s="67" t="s">
        <v>349</v>
      </c>
      <c r="D296" s="67" t="s">
        <v>6162</v>
      </c>
      <c r="E296" s="67" t="s">
        <v>71</v>
      </c>
      <c r="F296" s="67" t="s">
        <v>71</v>
      </c>
      <c r="G296" s="151" t="s">
        <v>6657</v>
      </c>
      <c r="H296" s="151"/>
      <c r="M296" s="16"/>
    </row>
    <row r="297" spans="2:13" hidden="1" x14ac:dyDescent="0.25">
      <c r="B297" s="15"/>
      <c r="C297" s="67" t="s">
        <v>350</v>
      </c>
      <c r="D297" s="67" t="s">
        <v>6154</v>
      </c>
      <c r="E297" s="67" t="s">
        <v>71</v>
      </c>
      <c r="F297" s="67" t="s">
        <v>71</v>
      </c>
      <c r="G297" s="151" t="s">
        <v>6657</v>
      </c>
      <c r="H297" s="151"/>
      <c r="M297" s="16"/>
    </row>
    <row r="298" spans="2:13" hidden="1" x14ac:dyDescent="0.25">
      <c r="B298" s="15"/>
      <c r="C298" s="67" t="s">
        <v>351</v>
      </c>
      <c r="D298" s="67" t="s">
        <v>6146</v>
      </c>
      <c r="E298" s="67" t="s">
        <v>71</v>
      </c>
      <c r="F298" s="67" t="s">
        <v>71</v>
      </c>
      <c r="G298" s="151" t="s">
        <v>6657</v>
      </c>
      <c r="H298" s="151"/>
      <c r="M298" s="16"/>
    </row>
    <row r="299" spans="2:13" hidden="1" x14ac:dyDescent="0.25">
      <c r="B299" s="15"/>
      <c r="C299" s="67" t="s">
        <v>352</v>
      </c>
      <c r="D299" s="67" t="s">
        <v>6155</v>
      </c>
      <c r="E299" s="67" t="s">
        <v>71</v>
      </c>
      <c r="F299" s="67" t="s">
        <v>71</v>
      </c>
      <c r="G299" s="151" t="s">
        <v>6657</v>
      </c>
      <c r="H299" s="151"/>
      <c r="M299" s="16"/>
    </row>
    <row r="300" spans="2:13" hidden="1" x14ac:dyDescent="0.25">
      <c r="B300" s="15"/>
      <c r="C300" s="67" t="s">
        <v>353</v>
      </c>
      <c r="D300" s="67" t="s">
        <v>6149</v>
      </c>
      <c r="E300" s="67" t="s">
        <v>71</v>
      </c>
      <c r="F300" s="67" t="s">
        <v>71</v>
      </c>
      <c r="G300" s="151" t="s">
        <v>6657</v>
      </c>
      <c r="H300" s="151"/>
      <c r="M300" s="16"/>
    </row>
    <row r="301" spans="2:13" hidden="1" x14ac:dyDescent="0.25">
      <c r="B301" s="15"/>
      <c r="C301" s="67" t="s">
        <v>354</v>
      </c>
      <c r="D301" s="67" t="s">
        <v>6161</v>
      </c>
      <c r="E301" s="67" t="s">
        <v>71</v>
      </c>
      <c r="F301" s="67" t="s">
        <v>71</v>
      </c>
      <c r="G301" s="151" t="s">
        <v>6657</v>
      </c>
      <c r="H301" s="151"/>
      <c r="M301" s="16"/>
    </row>
    <row r="302" spans="2:13" hidden="1" x14ac:dyDescent="0.25">
      <c r="B302" s="15"/>
      <c r="C302" s="67" t="s">
        <v>355</v>
      </c>
      <c r="D302" s="67" t="s">
        <v>6163</v>
      </c>
      <c r="E302" s="67" t="s">
        <v>71</v>
      </c>
      <c r="F302" s="67" t="s">
        <v>71</v>
      </c>
      <c r="G302" s="151" t="s">
        <v>6657</v>
      </c>
      <c r="H302" s="151"/>
      <c r="M302" s="16"/>
    </row>
    <row r="303" spans="2:13" hidden="1" x14ac:dyDescent="0.25">
      <c r="B303" s="15"/>
      <c r="C303" s="67" t="s">
        <v>357</v>
      </c>
      <c r="D303" s="67" t="s">
        <v>5648</v>
      </c>
      <c r="E303" s="67" t="s">
        <v>59</v>
      </c>
      <c r="F303" s="67" t="s">
        <v>60</v>
      </c>
      <c r="G303" s="151" t="s">
        <v>6657</v>
      </c>
      <c r="H303" s="151"/>
      <c r="M303" s="16"/>
    </row>
    <row r="304" spans="2:13" hidden="1" x14ac:dyDescent="0.25">
      <c r="B304" s="15"/>
      <c r="C304" s="67" t="s">
        <v>358</v>
      </c>
      <c r="D304" s="67" t="s">
        <v>5730</v>
      </c>
      <c r="E304" s="67" t="s">
        <v>59</v>
      </c>
      <c r="F304" s="67" t="s">
        <v>60</v>
      </c>
      <c r="G304" s="151" t="s">
        <v>6657</v>
      </c>
      <c r="H304" s="151"/>
      <c r="M304" s="16"/>
    </row>
    <row r="305" spans="2:13" hidden="1" x14ac:dyDescent="0.25">
      <c r="B305" s="15"/>
      <c r="C305" s="67" t="s">
        <v>359</v>
      </c>
      <c r="D305" s="67" t="s">
        <v>360</v>
      </c>
      <c r="E305" s="67" t="s">
        <v>59</v>
      </c>
      <c r="F305" s="67" t="s">
        <v>60</v>
      </c>
      <c r="G305" s="151" t="s">
        <v>6657</v>
      </c>
      <c r="H305" s="151"/>
      <c r="M305" s="16"/>
    </row>
    <row r="306" spans="2:13" hidden="1" x14ac:dyDescent="0.25">
      <c r="B306" s="15"/>
      <c r="C306" s="67" t="s">
        <v>364</v>
      </c>
      <c r="D306" s="67" t="s">
        <v>5284</v>
      </c>
      <c r="E306" s="67" t="s">
        <v>65</v>
      </c>
      <c r="F306" s="67" t="s">
        <v>60</v>
      </c>
      <c r="G306" s="151" t="s">
        <v>6657</v>
      </c>
      <c r="H306" s="151"/>
      <c r="M306" s="16"/>
    </row>
    <row r="307" spans="2:13" hidden="1" x14ac:dyDescent="0.25">
      <c r="B307" s="15"/>
      <c r="C307" s="67" t="s">
        <v>365</v>
      </c>
      <c r="D307" s="67" t="s">
        <v>5324</v>
      </c>
      <c r="E307" s="67" t="s">
        <v>65</v>
      </c>
      <c r="F307" s="67" t="s">
        <v>60</v>
      </c>
      <c r="G307" s="151" t="s">
        <v>6657</v>
      </c>
      <c r="H307" s="151"/>
      <c r="M307" s="16"/>
    </row>
    <row r="308" spans="2:13" hidden="1" x14ac:dyDescent="0.25">
      <c r="B308" s="15"/>
      <c r="C308" s="67" t="s">
        <v>366</v>
      </c>
      <c r="D308" s="67" t="s">
        <v>5304</v>
      </c>
      <c r="E308" s="67" t="s">
        <v>65</v>
      </c>
      <c r="F308" s="67" t="s">
        <v>60</v>
      </c>
      <c r="G308" s="151" t="s">
        <v>6657</v>
      </c>
      <c r="H308" s="151"/>
      <c r="M308" s="16"/>
    </row>
    <row r="309" spans="2:13" hidden="1" x14ac:dyDescent="0.25">
      <c r="B309" s="15"/>
      <c r="C309" s="67" t="s">
        <v>367</v>
      </c>
      <c r="D309" s="67" t="s">
        <v>5316</v>
      </c>
      <c r="E309" s="67" t="s">
        <v>65</v>
      </c>
      <c r="F309" s="67" t="s">
        <v>60</v>
      </c>
      <c r="G309" s="151" t="s">
        <v>6657</v>
      </c>
      <c r="H309" s="151"/>
      <c r="M309" s="16"/>
    </row>
    <row r="310" spans="2:13" hidden="1" x14ac:dyDescent="0.25">
      <c r="B310" s="15"/>
      <c r="C310" s="67" t="s">
        <v>368</v>
      </c>
      <c r="D310" s="67" t="s">
        <v>5308</v>
      </c>
      <c r="E310" s="67" t="s">
        <v>65</v>
      </c>
      <c r="F310" s="67" t="s">
        <v>60</v>
      </c>
      <c r="G310" s="151" t="s">
        <v>6657</v>
      </c>
      <c r="H310" s="151"/>
      <c r="M310" s="16"/>
    </row>
    <row r="311" spans="2:13" hidden="1" x14ac:dyDescent="0.25">
      <c r="B311" s="15"/>
      <c r="C311" s="67" t="s">
        <v>369</v>
      </c>
      <c r="D311" s="67" t="s">
        <v>5320</v>
      </c>
      <c r="E311" s="67" t="s">
        <v>65</v>
      </c>
      <c r="F311" s="67" t="s">
        <v>60</v>
      </c>
      <c r="G311" s="151" t="s">
        <v>6657</v>
      </c>
      <c r="H311" s="151"/>
      <c r="M311" s="16"/>
    </row>
    <row r="312" spans="2:13" hidden="1" x14ac:dyDescent="0.25">
      <c r="B312" s="15"/>
      <c r="C312" s="67" t="s">
        <v>370</v>
      </c>
      <c r="D312" s="67" t="s">
        <v>5292</v>
      </c>
      <c r="E312" s="67" t="s">
        <v>65</v>
      </c>
      <c r="F312" s="67" t="s">
        <v>60</v>
      </c>
      <c r="G312" s="151" t="s">
        <v>6657</v>
      </c>
      <c r="H312" s="151"/>
      <c r="M312" s="16"/>
    </row>
    <row r="313" spans="2:13" hidden="1" x14ac:dyDescent="0.25">
      <c r="B313" s="15"/>
      <c r="C313" s="67" t="s">
        <v>371</v>
      </c>
      <c r="D313" s="67" t="s">
        <v>5288</v>
      </c>
      <c r="E313" s="67" t="s">
        <v>65</v>
      </c>
      <c r="F313" s="67" t="s">
        <v>60</v>
      </c>
      <c r="G313" s="151" t="s">
        <v>6657</v>
      </c>
      <c r="H313" s="151"/>
      <c r="M313" s="16"/>
    </row>
    <row r="314" spans="2:13" hidden="1" x14ac:dyDescent="0.25">
      <c r="B314" s="15"/>
      <c r="C314" s="67" t="s">
        <v>372</v>
      </c>
      <c r="D314" s="67" t="s">
        <v>5312</v>
      </c>
      <c r="E314" s="67" t="s">
        <v>65</v>
      </c>
      <c r="F314" s="67" t="s">
        <v>60</v>
      </c>
      <c r="G314" s="151" t="s">
        <v>6657</v>
      </c>
      <c r="H314" s="151"/>
      <c r="M314" s="16"/>
    </row>
    <row r="315" spans="2:13" hidden="1" x14ac:dyDescent="0.25">
      <c r="B315" s="15"/>
      <c r="C315" s="67" t="s">
        <v>375</v>
      </c>
      <c r="D315" s="67" t="s">
        <v>5280</v>
      </c>
      <c r="E315" s="67" t="s">
        <v>65</v>
      </c>
      <c r="F315" s="67" t="s">
        <v>60</v>
      </c>
      <c r="G315" s="151" t="s">
        <v>6657</v>
      </c>
      <c r="H315" s="151"/>
      <c r="M315" s="16"/>
    </row>
    <row r="316" spans="2:13" hidden="1" x14ac:dyDescent="0.25">
      <c r="B316" s="15"/>
      <c r="C316" s="67" t="s">
        <v>373</v>
      </c>
      <c r="D316" s="67" t="s">
        <v>5296</v>
      </c>
      <c r="E316" s="67" t="s">
        <v>65</v>
      </c>
      <c r="F316" s="67" t="s">
        <v>60</v>
      </c>
      <c r="G316" s="151" t="s">
        <v>6657</v>
      </c>
      <c r="H316" s="151"/>
      <c r="M316" s="16"/>
    </row>
    <row r="317" spans="2:13" hidden="1" x14ac:dyDescent="0.25">
      <c r="B317" s="15"/>
      <c r="C317" s="67" t="s">
        <v>374</v>
      </c>
      <c r="D317" s="67" t="s">
        <v>5300</v>
      </c>
      <c r="E317" s="67" t="s">
        <v>65</v>
      </c>
      <c r="F317" s="67" t="s">
        <v>60</v>
      </c>
      <c r="G317" s="151" t="s">
        <v>6657</v>
      </c>
      <c r="H317" s="151"/>
      <c r="M317" s="16"/>
    </row>
    <row r="318" spans="2:13" hidden="1" x14ac:dyDescent="0.25">
      <c r="B318" s="15"/>
      <c r="C318" s="67" t="s">
        <v>376</v>
      </c>
      <c r="D318" s="67" t="s">
        <v>5285</v>
      </c>
      <c r="E318" s="67" t="s">
        <v>65</v>
      </c>
      <c r="F318" s="67" t="s">
        <v>60</v>
      </c>
      <c r="G318" s="151" t="s">
        <v>6657</v>
      </c>
      <c r="H318" s="151"/>
      <c r="M318" s="16"/>
    </row>
    <row r="319" spans="2:13" hidden="1" x14ac:dyDescent="0.25">
      <c r="B319" s="15"/>
      <c r="C319" s="67" t="s">
        <v>385</v>
      </c>
      <c r="D319" s="67" t="s">
        <v>5325</v>
      </c>
      <c r="E319" s="67" t="s">
        <v>65</v>
      </c>
      <c r="F319" s="67" t="s">
        <v>60</v>
      </c>
      <c r="G319" s="151" t="s">
        <v>6657</v>
      </c>
      <c r="H319" s="151"/>
      <c r="M319" s="16"/>
    </row>
    <row r="320" spans="2:13" hidden="1" x14ac:dyDescent="0.25">
      <c r="B320" s="15"/>
      <c r="C320" s="67" t="s">
        <v>377</v>
      </c>
      <c r="D320" s="67" t="s">
        <v>5305</v>
      </c>
      <c r="E320" s="67" t="s">
        <v>65</v>
      </c>
      <c r="F320" s="67" t="s">
        <v>60</v>
      </c>
      <c r="G320" s="151" t="s">
        <v>6657</v>
      </c>
      <c r="H320" s="151"/>
      <c r="M320" s="16"/>
    </row>
    <row r="321" spans="2:13" hidden="1" x14ac:dyDescent="0.25">
      <c r="B321" s="15"/>
      <c r="C321" s="67" t="s">
        <v>378</v>
      </c>
      <c r="D321" s="67" t="s">
        <v>5317</v>
      </c>
      <c r="E321" s="67" t="s">
        <v>65</v>
      </c>
      <c r="F321" s="67" t="s">
        <v>60</v>
      </c>
      <c r="G321" s="151" t="s">
        <v>6657</v>
      </c>
      <c r="H321" s="151"/>
      <c r="M321" s="16"/>
    </row>
    <row r="322" spans="2:13" hidden="1" x14ac:dyDescent="0.25">
      <c r="B322" s="15"/>
      <c r="C322" s="67" t="s">
        <v>386</v>
      </c>
      <c r="D322" s="67" t="s">
        <v>5309</v>
      </c>
      <c r="E322" s="67" t="s">
        <v>65</v>
      </c>
      <c r="F322" s="67" t="s">
        <v>60</v>
      </c>
      <c r="G322" s="151" t="s">
        <v>6657</v>
      </c>
      <c r="H322" s="151"/>
      <c r="M322" s="16"/>
    </row>
    <row r="323" spans="2:13" hidden="1" x14ac:dyDescent="0.25">
      <c r="B323" s="15"/>
      <c r="C323" s="67" t="s">
        <v>379</v>
      </c>
      <c r="D323" s="67" t="s">
        <v>5321</v>
      </c>
      <c r="E323" s="67" t="s">
        <v>65</v>
      </c>
      <c r="F323" s="67" t="s">
        <v>60</v>
      </c>
      <c r="G323" s="151" t="s">
        <v>6657</v>
      </c>
      <c r="H323" s="151"/>
      <c r="M323" s="16"/>
    </row>
    <row r="324" spans="2:13" hidden="1" x14ac:dyDescent="0.25">
      <c r="B324" s="15"/>
      <c r="C324" s="67" t="s">
        <v>380</v>
      </c>
      <c r="D324" s="67" t="s">
        <v>5293</v>
      </c>
      <c r="E324" s="67" t="s">
        <v>65</v>
      </c>
      <c r="F324" s="67" t="s">
        <v>60</v>
      </c>
      <c r="G324" s="151" t="s">
        <v>6657</v>
      </c>
      <c r="H324" s="151"/>
      <c r="M324" s="16"/>
    </row>
    <row r="325" spans="2:13" hidden="1" x14ac:dyDescent="0.25">
      <c r="B325" s="15"/>
      <c r="C325" s="67" t="s">
        <v>381</v>
      </c>
      <c r="D325" s="67" t="s">
        <v>5289</v>
      </c>
      <c r="E325" s="67" t="s">
        <v>65</v>
      </c>
      <c r="F325" s="67" t="s">
        <v>60</v>
      </c>
      <c r="G325" s="151" t="s">
        <v>6657</v>
      </c>
      <c r="H325" s="151"/>
      <c r="M325" s="16"/>
    </row>
    <row r="326" spans="2:13" hidden="1" x14ac:dyDescent="0.25">
      <c r="B326" s="15"/>
      <c r="C326" s="67" t="s">
        <v>382</v>
      </c>
      <c r="D326" s="67" t="s">
        <v>5313</v>
      </c>
      <c r="E326" s="67" t="s">
        <v>65</v>
      </c>
      <c r="F326" s="67" t="s">
        <v>60</v>
      </c>
      <c r="G326" s="151" t="s">
        <v>6657</v>
      </c>
      <c r="H326" s="151"/>
      <c r="M326" s="16"/>
    </row>
    <row r="327" spans="2:13" hidden="1" x14ac:dyDescent="0.25">
      <c r="B327" s="15"/>
      <c r="C327" s="67" t="s">
        <v>387</v>
      </c>
      <c r="D327" s="67" t="s">
        <v>5281</v>
      </c>
      <c r="E327" s="67" t="s">
        <v>65</v>
      </c>
      <c r="F327" s="67" t="s">
        <v>60</v>
      </c>
      <c r="G327" s="151" t="s">
        <v>6657</v>
      </c>
      <c r="H327" s="151"/>
      <c r="M327" s="16"/>
    </row>
    <row r="328" spans="2:13" hidden="1" x14ac:dyDescent="0.25">
      <c r="B328" s="15"/>
      <c r="C328" s="67" t="s">
        <v>383</v>
      </c>
      <c r="D328" s="67" t="s">
        <v>5297</v>
      </c>
      <c r="E328" s="67" t="s">
        <v>65</v>
      </c>
      <c r="F328" s="67" t="s">
        <v>60</v>
      </c>
      <c r="G328" s="151" t="s">
        <v>6657</v>
      </c>
      <c r="H328" s="151"/>
      <c r="M328" s="16"/>
    </row>
    <row r="329" spans="2:13" hidden="1" x14ac:dyDescent="0.25">
      <c r="B329" s="15"/>
      <c r="C329" s="67" t="s">
        <v>384</v>
      </c>
      <c r="D329" s="67" t="s">
        <v>5301</v>
      </c>
      <c r="E329" s="67" t="s">
        <v>65</v>
      </c>
      <c r="F329" s="67" t="s">
        <v>60</v>
      </c>
      <c r="G329" s="151" t="s">
        <v>6657</v>
      </c>
      <c r="H329" s="151"/>
      <c r="M329" s="16"/>
    </row>
    <row r="330" spans="2:13" hidden="1" x14ac:dyDescent="0.25">
      <c r="B330" s="15"/>
      <c r="C330" s="67" t="s">
        <v>388</v>
      </c>
      <c r="D330" s="67" t="s">
        <v>5286</v>
      </c>
      <c r="E330" s="67" t="s">
        <v>65</v>
      </c>
      <c r="F330" s="67" t="s">
        <v>60</v>
      </c>
      <c r="G330" s="151" t="s">
        <v>6657</v>
      </c>
      <c r="H330" s="151"/>
      <c r="M330" s="16"/>
    </row>
    <row r="331" spans="2:13" hidden="1" x14ac:dyDescent="0.25">
      <c r="B331" s="15"/>
      <c r="C331" s="67" t="s">
        <v>389</v>
      </c>
      <c r="D331" s="67" t="s">
        <v>5306</v>
      </c>
      <c r="E331" s="67" t="s">
        <v>65</v>
      </c>
      <c r="F331" s="67" t="s">
        <v>60</v>
      </c>
      <c r="G331" s="151" t="s">
        <v>6657</v>
      </c>
      <c r="H331" s="151"/>
      <c r="M331" s="16"/>
    </row>
    <row r="332" spans="2:13" hidden="1" x14ac:dyDescent="0.25">
      <c r="B332" s="15"/>
      <c r="C332" s="67" t="s">
        <v>390</v>
      </c>
      <c r="D332" s="67" t="s">
        <v>5326</v>
      </c>
      <c r="E332" s="67" t="s">
        <v>65</v>
      </c>
      <c r="F332" s="67" t="s">
        <v>60</v>
      </c>
      <c r="G332" s="151" t="s">
        <v>6657</v>
      </c>
      <c r="H332" s="151"/>
      <c r="M332" s="16"/>
    </row>
    <row r="333" spans="2:13" hidden="1" x14ac:dyDescent="0.25">
      <c r="B333" s="15"/>
      <c r="C333" s="67" t="s">
        <v>391</v>
      </c>
      <c r="D333" s="67" t="s">
        <v>5318</v>
      </c>
      <c r="E333" s="67" t="s">
        <v>65</v>
      </c>
      <c r="F333" s="67" t="s">
        <v>60</v>
      </c>
      <c r="G333" s="151" t="s">
        <v>6657</v>
      </c>
      <c r="H333" s="151"/>
      <c r="M333" s="16"/>
    </row>
    <row r="334" spans="2:13" hidden="1" x14ac:dyDescent="0.25">
      <c r="B334" s="15"/>
      <c r="C334" s="67" t="s">
        <v>392</v>
      </c>
      <c r="D334" s="67" t="s">
        <v>5310</v>
      </c>
      <c r="E334" s="67" t="s">
        <v>65</v>
      </c>
      <c r="F334" s="67" t="s">
        <v>60</v>
      </c>
      <c r="G334" s="151" t="s">
        <v>6657</v>
      </c>
      <c r="H334" s="151"/>
      <c r="M334" s="16"/>
    </row>
    <row r="335" spans="2:13" hidden="1" x14ac:dyDescent="0.25">
      <c r="B335" s="15"/>
      <c r="C335" s="67" t="s">
        <v>393</v>
      </c>
      <c r="D335" s="67" t="s">
        <v>5322</v>
      </c>
      <c r="E335" s="67" t="s">
        <v>65</v>
      </c>
      <c r="F335" s="67" t="s">
        <v>60</v>
      </c>
      <c r="G335" s="151" t="s">
        <v>6657</v>
      </c>
      <c r="H335" s="151"/>
      <c r="M335" s="16"/>
    </row>
    <row r="336" spans="2:13" hidden="1" x14ac:dyDescent="0.25">
      <c r="B336" s="15"/>
      <c r="C336" s="67" t="s">
        <v>394</v>
      </c>
      <c r="D336" s="67" t="s">
        <v>5294</v>
      </c>
      <c r="E336" s="67" t="s">
        <v>65</v>
      </c>
      <c r="F336" s="67" t="s">
        <v>60</v>
      </c>
      <c r="G336" s="151" t="s">
        <v>6657</v>
      </c>
      <c r="H336" s="151"/>
      <c r="M336" s="16"/>
    </row>
    <row r="337" spans="2:13" hidden="1" x14ac:dyDescent="0.25">
      <c r="B337" s="15"/>
      <c r="C337" s="67" t="s">
        <v>395</v>
      </c>
      <c r="D337" s="67" t="s">
        <v>5290</v>
      </c>
      <c r="E337" s="67" t="s">
        <v>65</v>
      </c>
      <c r="F337" s="67" t="s">
        <v>60</v>
      </c>
      <c r="G337" s="151" t="s">
        <v>6657</v>
      </c>
      <c r="H337" s="151"/>
      <c r="M337" s="16"/>
    </row>
    <row r="338" spans="2:13" hidden="1" x14ac:dyDescent="0.25">
      <c r="B338" s="15"/>
      <c r="C338" s="67" t="s">
        <v>398</v>
      </c>
      <c r="D338" s="67" t="s">
        <v>5314</v>
      </c>
      <c r="E338" s="67" t="s">
        <v>65</v>
      </c>
      <c r="F338" s="67" t="s">
        <v>60</v>
      </c>
      <c r="G338" s="151" t="s">
        <v>6657</v>
      </c>
      <c r="H338" s="151"/>
      <c r="M338" s="16"/>
    </row>
    <row r="339" spans="2:13" hidden="1" x14ac:dyDescent="0.25">
      <c r="B339" s="15"/>
      <c r="C339" s="67" t="s">
        <v>399</v>
      </c>
      <c r="D339" s="67" t="s">
        <v>5282</v>
      </c>
      <c r="E339" s="67" t="s">
        <v>65</v>
      </c>
      <c r="F339" s="67" t="s">
        <v>60</v>
      </c>
      <c r="G339" s="151" t="s">
        <v>6657</v>
      </c>
      <c r="H339" s="151"/>
      <c r="M339" s="16"/>
    </row>
    <row r="340" spans="2:13" hidden="1" x14ac:dyDescent="0.25">
      <c r="B340" s="15"/>
      <c r="C340" s="67" t="s">
        <v>396</v>
      </c>
      <c r="D340" s="67" t="s">
        <v>5298</v>
      </c>
      <c r="E340" s="67" t="s">
        <v>65</v>
      </c>
      <c r="F340" s="67" t="s">
        <v>60</v>
      </c>
      <c r="G340" s="151" t="s">
        <v>6657</v>
      </c>
      <c r="H340" s="151"/>
      <c r="M340" s="16"/>
    </row>
    <row r="341" spans="2:13" hidden="1" x14ac:dyDescent="0.25">
      <c r="B341" s="15"/>
      <c r="C341" s="67" t="s">
        <v>397</v>
      </c>
      <c r="D341" s="67" t="s">
        <v>5302</v>
      </c>
      <c r="E341" s="67" t="s">
        <v>65</v>
      </c>
      <c r="F341" s="67" t="s">
        <v>60</v>
      </c>
      <c r="G341" s="151" t="s">
        <v>6657</v>
      </c>
      <c r="H341" s="151"/>
      <c r="M341" s="16"/>
    </row>
    <row r="342" spans="2:13" hidden="1" x14ac:dyDescent="0.25">
      <c r="B342" s="15"/>
      <c r="C342" s="67" t="s">
        <v>400</v>
      </c>
      <c r="D342" s="67" t="s">
        <v>5287</v>
      </c>
      <c r="E342" s="67" t="s">
        <v>65</v>
      </c>
      <c r="F342" s="67" t="s">
        <v>60</v>
      </c>
      <c r="G342" s="151" t="s">
        <v>6657</v>
      </c>
      <c r="H342" s="151"/>
      <c r="M342" s="16"/>
    </row>
    <row r="343" spans="2:13" hidden="1" x14ac:dyDescent="0.25">
      <c r="B343" s="15"/>
      <c r="C343" s="67" t="s">
        <v>401</v>
      </c>
      <c r="D343" s="67" t="s">
        <v>5307</v>
      </c>
      <c r="E343" s="67" t="s">
        <v>65</v>
      </c>
      <c r="F343" s="67" t="s">
        <v>60</v>
      </c>
      <c r="G343" s="151" t="s">
        <v>6657</v>
      </c>
      <c r="H343" s="151"/>
      <c r="M343" s="16"/>
    </row>
    <row r="344" spans="2:13" hidden="1" x14ac:dyDescent="0.25">
      <c r="B344" s="15"/>
      <c r="C344" s="67" t="s">
        <v>402</v>
      </c>
      <c r="D344" s="67" t="s">
        <v>5327</v>
      </c>
      <c r="E344" s="67" t="s">
        <v>65</v>
      </c>
      <c r="F344" s="67" t="s">
        <v>60</v>
      </c>
      <c r="G344" s="151" t="s">
        <v>6657</v>
      </c>
      <c r="H344" s="151"/>
      <c r="M344" s="16"/>
    </row>
    <row r="345" spans="2:13" hidden="1" x14ac:dyDescent="0.25">
      <c r="B345" s="15"/>
      <c r="C345" s="67" t="s">
        <v>403</v>
      </c>
      <c r="D345" s="67" t="s">
        <v>5319</v>
      </c>
      <c r="E345" s="67" t="s">
        <v>65</v>
      </c>
      <c r="F345" s="67" t="s">
        <v>60</v>
      </c>
      <c r="G345" s="151" t="s">
        <v>6657</v>
      </c>
      <c r="H345" s="151"/>
      <c r="M345" s="16"/>
    </row>
    <row r="346" spans="2:13" hidden="1" x14ac:dyDescent="0.25">
      <c r="B346" s="15"/>
      <c r="C346" s="67" t="s">
        <v>404</v>
      </c>
      <c r="D346" s="67" t="s">
        <v>5311</v>
      </c>
      <c r="E346" s="67" t="s">
        <v>65</v>
      </c>
      <c r="F346" s="67" t="s">
        <v>60</v>
      </c>
      <c r="G346" s="151" t="s">
        <v>6657</v>
      </c>
      <c r="H346" s="151"/>
      <c r="M346" s="16"/>
    </row>
    <row r="347" spans="2:13" hidden="1" x14ac:dyDescent="0.25">
      <c r="B347" s="15"/>
      <c r="C347" s="67" t="s">
        <v>405</v>
      </c>
      <c r="D347" s="67" t="s">
        <v>5323</v>
      </c>
      <c r="E347" s="67" t="s">
        <v>65</v>
      </c>
      <c r="F347" s="67" t="s">
        <v>60</v>
      </c>
      <c r="G347" s="151" t="s">
        <v>6657</v>
      </c>
      <c r="H347" s="151"/>
      <c r="M347" s="16"/>
    </row>
    <row r="348" spans="2:13" hidden="1" x14ac:dyDescent="0.25">
      <c r="B348" s="15"/>
      <c r="C348" s="67" t="s">
        <v>406</v>
      </c>
      <c r="D348" s="67" t="s">
        <v>5295</v>
      </c>
      <c r="E348" s="67" t="s">
        <v>65</v>
      </c>
      <c r="F348" s="67" t="s">
        <v>60</v>
      </c>
      <c r="G348" s="151" t="s">
        <v>6657</v>
      </c>
      <c r="H348" s="151"/>
      <c r="M348" s="16"/>
    </row>
    <row r="349" spans="2:13" hidden="1" x14ac:dyDescent="0.25">
      <c r="B349" s="15"/>
      <c r="C349" s="67" t="s">
        <v>407</v>
      </c>
      <c r="D349" s="67" t="s">
        <v>5291</v>
      </c>
      <c r="E349" s="67" t="s">
        <v>65</v>
      </c>
      <c r="F349" s="67" t="s">
        <v>60</v>
      </c>
      <c r="G349" s="151" t="s">
        <v>6657</v>
      </c>
      <c r="H349" s="151"/>
      <c r="M349" s="16"/>
    </row>
    <row r="350" spans="2:13" hidden="1" x14ac:dyDescent="0.25">
      <c r="B350" s="15"/>
      <c r="C350" s="67" t="s">
        <v>408</v>
      </c>
      <c r="D350" s="67" t="s">
        <v>5315</v>
      </c>
      <c r="E350" s="67" t="s">
        <v>65</v>
      </c>
      <c r="F350" s="67" t="s">
        <v>60</v>
      </c>
      <c r="G350" s="151" t="s">
        <v>6657</v>
      </c>
      <c r="H350" s="151"/>
      <c r="M350" s="16"/>
    </row>
    <row r="351" spans="2:13" hidden="1" x14ac:dyDescent="0.25">
      <c r="B351" s="15"/>
      <c r="C351" s="67" t="s">
        <v>410</v>
      </c>
      <c r="D351" s="67" t="s">
        <v>5283</v>
      </c>
      <c r="E351" s="67" t="s">
        <v>65</v>
      </c>
      <c r="F351" s="67" t="s">
        <v>60</v>
      </c>
      <c r="G351" s="151" t="s">
        <v>6657</v>
      </c>
      <c r="H351" s="151"/>
      <c r="M351" s="16"/>
    </row>
    <row r="352" spans="2:13" hidden="1" x14ac:dyDescent="0.25">
      <c r="B352" s="15"/>
      <c r="C352" s="67" t="s">
        <v>409</v>
      </c>
      <c r="D352" s="67" t="s">
        <v>5299</v>
      </c>
      <c r="E352" s="67" t="s">
        <v>65</v>
      </c>
      <c r="F352" s="67" t="s">
        <v>60</v>
      </c>
      <c r="G352" s="151" t="s">
        <v>6657</v>
      </c>
      <c r="H352" s="151"/>
      <c r="M352" s="16"/>
    </row>
    <row r="353" spans="2:13" hidden="1" x14ac:dyDescent="0.25">
      <c r="B353" s="15"/>
      <c r="C353" s="67" t="s">
        <v>411</v>
      </c>
      <c r="D353" s="67" t="s">
        <v>5303</v>
      </c>
      <c r="E353" s="67" t="s">
        <v>65</v>
      </c>
      <c r="F353" s="67" t="s">
        <v>60</v>
      </c>
      <c r="G353" s="151" t="s">
        <v>6657</v>
      </c>
      <c r="H353" s="151"/>
      <c r="M353" s="16"/>
    </row>
    <row r="354" spans="2:13" hidden="1" x14ac:dyDescent="0.25">
      <c r="B354" s="15"/>
      <c r="C354" s="67" t="s">
        <v>412</v>
      </c>
      <c r="D354" s="67" t="s">
        <v>5943</v>
      </c>
      <c r="E354" s="67" t="s">
        <v>65</v>
      </c>
      <c r="F354" s="67" t="s">
        <v>60</v>
      </c>
      <c r="G354" s="151" t="s">
        <v>6657</v>
      </c>
      <c r="H354" s="151"/>
      <c r="M354" s="16"/>
    </row>
    <row r="355" spans="2:13" hidden="1" x14ac:dyDescent="0.25">
      <c r="B355" s="15"/>
      <c r="C355" s="67" t="s">
        <v>413</v>
      </c>
      <c r="D355" s="67" t="s">
        <v>5944</v>
      </c>
      <c r="E355" s="67" t="s">
        <v>65</v>
      </c>
      <c r="F355" s="67" t="s">
        <v>60</v>
      </c>
      <c r="G355" s="151" t="s">
        <v>6657</v>
      </c>
      <c r="H355" s="151"/>
      <c r="M355" s="16"/>
    </row>
    <row r="356" spans="2:13" hidden="1" x14ac:dyDescent="0.25">
      <c r="B356" s="15"/>
      <c r="C356" s="67" t="s">
        <v>361</v>
      </c>
      <c r="D356" s="67" t="s">
        <v>4824</v>
      </c>
      <c r="E356" s="67" t="s">
        <v>65</v>
      </c>
      <c r="F356" s="67" t="s">
        <v>191</v>
      </c>
      <c r="G356" s="151" t="s">
        <v>6657</v>
      </c>
      <c r="H356" s="151"/>
      <c r="M356" s="16"/>
    </row>
    <row r="357" spans="2:13" hidden="1" x14ac:dyDescent="0.25">
      <c r="B357" s="15"/>
      <c r="C357" s="67" t="s">
        <v>362</v>
      </c>
      <c r="D357" s="67" t="s">
        <v>4832</v>
      </c>
      <c r="E357" s="67" t="s">
        <v>65</v>
      </c>
      <c r="F357" s="67" t="s">
        <v>191</v>
      </c>
      <c r="G357" s="151" t="s">
        <v>6657</v>
      </c>
      <c r="H357" s="151"/>
      <c r="M357" s="16"/>
    </row>
    <row r="358" spans="2:13" hidden="1" x14ac:dyDescent="0.25">
      <c r="B358" s="15"/>
      <c r="C358" s="67" t="s">
        <v>363</v>
      </c>
      <c r="D358" s="67" t="s">
        <v>4841</v>
      </c>
      <c r="E358" s="67" t="s">
        <v>65</v>
      </c>
      <c r="F358" s="67" t="s">
        <v>191</v>
      </c>
      <c r="G358" s="151" t="s">
        <v>6657</v>
      </c>
      <c r="H358" s="151"/>
      <c r="M358" s="16"/>
    </row>
    <row r="359" spans="2:13" hidden="1" x14ac:dyDescent="0.25">
      <c r="B359" s="15"/>
      <c r="C359" s="67" t="s">
        <v>414</v>
      </c>
      <c r="D359" s="67" t="s">
        <v>6174</v>
      </c>
      <c r="E359" s="67" t="s">
        <v>71</v>
      </c>
      <c r="F359" s="67" t="s">
        <v>71</v>
      </c>
      <c r="G359" s="151" t="s">
        <v>6657</v>
      </c>
      <c r="H359" s="151"/>
      <c r="M359" s="16"/>
    </row>
    <row r="360" spans="2:13" hidden="1" x14ac:dyDescent="0.25">
      <c r="B360" s="15"/>
      <c r="C360" s="67" t="s">
        <v>415</v>
      </c>
      <c r="D360" s="67" t="s">
        <v>6172</v>
      </c>
      <c r="E360" s="67" t="s">
        <v>71</v>
      </c>
      <c r="F360" s="67" t="s">
        <v>71</v>
      </c>
      <c r="G360" s="151" t="s">
        <v>6657</v>
      </c>
      <c r="H360" s="151"/>
      <c r="M360" s="16"/>
    </row>
    <row r="361" spans="2:13" hidden="1" x14ac:dyDescent="0.25">
      <c r="B361" s="15"/>
      <c r="C361" s="67" t="s">
        <v>416</v>
      </c>
      <c r="D361" s="67" t="s">
        <v>6175</v>
      </c>
      <c r="E361" s="67" t="s">
        <v>71</v>
      </c>
      <c r="F361" s="67" t="s">
        <v>71</v>
      </c>
      <c r="G361" s="151" t="s">
        <v>6657</v>
      </c>
      <c r="H361" s="151"/>
      <c r="M361" s="16"/>
    </row>
    <row r="362" spans="2:13" hidden="1" x14ac:dyDescent="0.25">
      <c r="B362" s="15"/>
      <c r="C362" s="67" t="s">
        <v>417</v>
      </c>
      <c r="D362" s="67" t="s">
        <v>4892</v>
      </c>
      <c r="E362" s="67" t="s">
        <v>78</v>
      </c>
      <c r="F362" s="67" t="s">
        <v>60</v>
      </c>
      <c r="G362" s="151" t="s">
        <v>6657</v>
      </c>
      <c r="H362" s="151"/>
      <c r="M362" s="16"/>
    </row>
    <row r="363" spans="2:13" hidden="1" x14ac:dyDescent="0.25">
      <c r="B363" s="15"/>
      <c r="C363" s="67" t="s">
        <v>418</v>
      </c>
      <c r="D363" s="67" t="s">
        <v>4893</v>
      </c>
      <c r="E363" s="67" t="s">
        <v>78</v>
      </c>
      <c r="F363" s="67" t="s">
        <v>60</v>
      </c>
      <c r="G363" s="151" t="s">
        <v>6657</v>
      </c>
      <c r="H363" s="151"/>
      <c r="M363" s="16"/>
    </row>
    <row r="364" spans="2:13" hidden="1" x14ac:dyDescent="0.25">
      <c r="B364" s="15"/>
      <c r="C364" s="67" t="s">
        <v>419</v>
      </c>
      <c r="D364" s="67" t="s">
        <v>4894</v>
      </c>
      <c r="E364" s="67" t="s">
        <v>78</v>
      </c>
      <c r="F364" s="67" t="s">
        <v>60</v>
      </c>
      <c r="G364" s="151" t="s">
        <v>6657</v>
      </c>
      <c r="H364" s="151"/>
      <c r="M364" s="16"/>
    </row>
    <row r="365" spans="2:13" hidden="1" x14ac:dyDescent="0.25">
      <c r="B365" s="15"/>
      <c r="C365" s="67" t="s">
        <v>420</v>
      </c>
      <c r="D365" s="67" t="s">
        <v>421</v>
      </c>
      <c r="E365" s="67" t="s">
        <v>59</v>
      </c>
      <c r="F365" s="67" t="s">
        <v>60</v>
      </c>
      <c r="G365" s="151" t="s">
        <v>6657</v>
      </c>
      <c r="H365" s="151"/>
      <c r="M365" s="16"/>
    </row>
    <row r="366" spans="2:13" hidden="1" x14ac:dyDescent="0.25">
      <c r="B366" s="15"/>
      <c r="C366" s="67" t="s">
        <v>6623</v>
      </c>
      <c r="D366" s="67" t="s">
        <v>6624</v>
      </c>
      <c r="E366" s="67" t="s">
        <v>59</v>
      </c>
      <c r="F366" s="67" t="s">
        <v>60</v>
      </c>
      <c r="G366" s="151" t="s">
        <v>6657</v>
      </c>
      <c r="H366" s="151"/>
      <c r="M366" s="16"/>
    </row>
    <row r="367" spans="2:13" hidden="1" x14ac:dyDescent="0.25">
      <c r="B367" s="15"/>
      <c r="C367" s="67" t="s">
        <v>422</v>
      </c>
      <c r="D367" s="67" t="s">
        <v>5801</v>
      </c>
      <c r="E367" s="67" t="s">
        <v>59</v>
      </c>
      <c r="F367" s="67" t="s">
        <v>60</v>
      </c>
      <c r="G367" s="151" t="s">
        <v>6657</v>
      </c>
      <c r="H367" s="151"/>
      <c r="M367" s="16"/>
    </row>
    <row r="368" spans="2:13" hidden="1" x14ac:dyDescent="0.25">
      <c r="B368" s="15"/>
      <c r="C368" s="67" t="s">
        <v>423</v>
      </c>
      <c r="D368" s="67" t="s">
        <v>5802</v>
      </c>
      <c r="E368" s="67" t="s">
        <v>59</v>
      </c>
      <c r="F368" s="67" t="s">
        <v>60</v>
      </c>
      <c r="G368" s="151" t="s">
        <v>6657</v>
      </c>
      <c r="H368" s="151"/>
      <c r="M368" s="16"/>
    </row>
    <row r="369" spans="2:13" hidden="1" x14ac:dyDescent="0.25">
      <c r="B369" s="15"/>
      <c r="C369" s="67" t="s">
        <v>424</v>
      </c>
      <c r="D369" s="67" t="s">
        <v>5803</v>
      </c>
      <c r="E369" s="67" t="s">
        <v>59</v>
      </c>
      <c r="F369" s="67" t="s">
        <v>60</v>
      </c>
      <c r="G369" s="151" t="s">
        <v>6657</v>
      </c>
      <c r="H369" s="151"/>
      <c r="M369" s="16"/>
    </row>
    <row r="370" spans="2:13" hidden="1" x14ac:dyDescent="0.25">
      <c r="B370" s="15"/>
      <c r="C370" s="67" t="s">
        <v>433</v>
      </c>
      <c r="D370" s="67" t="s">
        <v>5643</v>
      </c>
      <c r="E370" s="67" t="s">
        <v>59</v>
      </c>
      <c r="F370" s="67" t="s">
        <v>60</v>
      </c>
      <c r="G370" s="151" t="s">
        <v>6657</v>
      </c>
      <c r="H370" s="151"/>
      <c r="M370" s="16"/>
    </row>
    <row r="371" spans="2:13" hidden="1" x14ac:dyDescent="0.25">
      <c r="B371" s="15"/>
      <c r="C371" s="67" t="s">
        <v>425</v>
      </c>
      <c r="D371" s="67" t="s">
        <v>5442</v>
      </c>
      <c r="E371" s="67" t="s">
        <v>59</v>
      </c>
      <c r="F371" s="67" t="s">
        <v>60</v>
      </c>
      <c r="G371" s="151" t="s">
        <v>4243</v>
      </c>
      <c r="H371" s="151"/>
      <c r="M371" s="16"/>
    </row>
    <row r="372" spans="2:13" hidden="1" x14ac:dyDescent="0.25">
      <c r="B372" s="15"/>
      <c r="C372" s="67" t="s">
        <v>426</v>
      </c>
      <c r="D372" s="67" t="s">
        <v>5496</v>
      </c>
      <c r="E372" s="67" t="s">
        <v>59</v>
      </c>
      <c r="F372" s="67" t="s">
        <v>60</v>
      </c>
      <c r="G372" s="151" t="s">
        <v>6657</v>
      </c>
      <c r="H372" s="151"/>
      <c r="M372" s="16"/>
    </row>
    <row r="373" spans="2:13" hidden="1" x14ac:dyDescent="0.25">
      <c r="B373" s="15"/>
      <c r="C373" s="67" t="s">
        <v>427</v>
      </c>
      <c r="D373" s="67" t="s">
        <v>5497</v>
      </c>
      <c r="E373" s="67" t="s">
        <v>59</v>
      </c>
      <c r="F373" s="67" t="s">
        <v>60</v>
      </c>
      <c r="G373" s="151" t="s">
        <v>6657</v>
      </c>
      <c r="H373" s="151"/>
      <c r="M373" s="16"/>
    </row>
    <row r="374" spans="2:13" hidden="1" x14ac:dyDescent="0.25">
      <c r="B374" s="15"/>
      <c r="C374" s="67" t="s">
        <v>428</v>
      </c>
      <c r="D374" s="67" t="s">
        <v>5444</v>
      </c>
      <c r="E374" s="67" t="s">
        <v>59</v>
      </c>
      <c r="F374" s="67" t="s">
        <v>60</v>
      </c>
      <c r="G374" s="151" t="s">
        <v>6657</v>
      </c>
      <c r="H374" s="151"/>
      <c r="M374" s="16"/>
    </row>
    <row r="375" spans="2:13" hidden="1" x14ac:dyDescent="0.25">
      <c r="B375" s="15"/>
      <c r="C375" s="67" t="s">
        <v>429</v>
      </c>
      <c r="D375" s="67" t="s">
        <v>5441</v>
      </c>
      <c r="E375" s="67" t="s">
        <v>59</v>
      </c>
      <c r="F375" s="67" t="s">
        <v>60</v>
      </c>
      <c r="G375" s="151" t="s">
        <v>6657</v>
      </c>
      <c r="H375" s="151"/>
      <c r="M375" s="16"/>
    </row>
    <row r="376" spans="2:13" hidden="1" x14ac:dyDescent="0.25">
      <c r="B376" s="15"/>
      <c r="C376" s="67" t="s">
        <v>430</v>
      </c>
      <c r="D376" s="67" t="s">
        <v>5752</v>
      </c>
      <c r="E376" s="67" t="s">
        <v>59</v>
      </c>
      <c r="F376" s="67" t="s">
        <v>60</v>
      </c>
      <c r="G376" s="151" t="s">
        <v>6657</v>
      </c>
      <c r="H376" s="151"/>
      <c r="M376" s="16"/>
    </row>
    <row r="377" spans="2:13" hidden="1" x14ac:dyDescent="0.25">
      <c r="B377" s="15"/>
      <c r="C377" s="67" t="s">
        <v>431</v>
      </c>
      <c r="D377" s="67" t="s">
        <v>5725</v>
      </c>
      <c r="E377" s="67" t="s">
        <v>59</v>
      </c>
      <c r="F377" s="67" t="s">
        <v>60</v>
      </c>
      <c r="G377" s="151" t="s">
        <v>6657</v>
      </c>
      <c r="H377" s="151"/>
      <c r="M377" s="16"/>
    </row>
    <row r="378" spans="2:13" hidden="1" x14ac:dyDescent="0.25">
      <c r="B378" s="15"/>
      <c r="C378" s="67" t="s">
        <v>432</v>
      </c>
      <c r="D378" s="67" t="s">
        <v>5768</v>
      </c>
      <c r="E378" s="67" t="s">
        <v>59</v>
      </c>
      <c r="F378" s="67" t="s">
        <v>60</v>
      </c>
      <c r="G378" s="151" t="s">
        <v>6657</v>
      </c>
      <c r="H378" s="151"/>
      <c r="M378" s="16"/>
    </row>
    <row r="379" spans="2:13" hidden="1" x14ac:dyDescent="0.25">
      <c r="B379" s="15"/>
      <c r="C379" s="67" t="s">
        <v>434</v>
      </c>
      <c r="D379" s="67" t="s">
        <v>5547</v>
      </c>
      <c r="E379" s="67" t="s">
        <v>59</v>
      </c>
      <c r="F379" s="67" t="s">
        <v>60</v>
      </c>
      <c r="G379" s="151" t="s">
        <v>6657</v>
      </c>
      <c r="H379" s="151"/>
      <c r="M379" s="16"/>
    </row>
    <row r="380" spans="2:13" hidden="1" x14ac:dyDescent="0.25">
      <c r="B380" s="15"/>
      <c r="C380" s="67" t="s">
        <v>435</v>
      </c>
      <c r="D380" s="67" t="s">
        <v>5673</v>
      </c>
      <c r="E380" s="67" t="s">
        <v>59</v>
      </c>
      <c r="F380" s="67" t="s">
        <v>60</v>
      </c>
      <c r="G380" s="151" t="s">
        <v>6657</v>
      </c>
      <c r="H380" s="151"/>
      <c r="M380" s="16"/>
    </row>
    <row r="381" spans="2:13" hidden="1" x14ac:dyDescent="0.25">
      <c r="B381" s="15"/>
      <c r="C381" s="67" t="s">
        <v>436</v>
      </c>
      <c r="D381" s="67" t="s">
        <v>6091</v>
      </c>
      <c r="E381" s="67" t="s">
        <v>71</v>
      </c>
      <c r="F381" s="67" t="s">
        <v>72</v>
      </c>
      <c r="G381" s="151" t="s">
        <v>6657</v>
      </c>
      <c r="H381" s="151"/>
      <c r="M381" s="16"/>
    </row>
    <row r="382" spans="2:13" hidden="1" x14ac:dyDescent="0.25">
      <c r="B382" s="15"/>
      <c r="C382" s="67" t="s">
        <v>437</v>
      </c>
      <c r="D382" s="67" t="s">
        <v>5137</v>
      </c>
      <c r="E382" s="67" t="s">
        <v>71</v>
      </c>
      <c r="F382" s="67" t="s">
        <v>60</v>
      </c>
      <c r="G382" s="151" t="s">
        <v>6657</v>
      </c>
      <c r="H382" s="151"/>
      <c r="M382" s="16"/>
    </row>
    <row r="383" spans="2:13" hidden="1" x14ac:dyDescent="0.25">
      <c r="B383" s="15"/>
      <c r="C383" s="67" t="s">
        <v>438</v>
      </c>
      <c r="D383" s="67" t="s">
        <v>4822</v>
      </c>
      <c r="E383" s="67" t="s">
        <v>71</v>
      </c>
      <c r="F383" s="67" t="s">
        <v>191</v>
      </c>
      <c r="G383" s="151" t="s">
        <v>6657</v>
      </c>
      <c r="H383" s="151"/>
      <c r="M383" s="16"/>
    </row>
    <row r="384" spans="2:13" hidden="1" x14ac:dyDescent="0.25">
      <c r="B384" s="15"/>
      <c r="C384" s="67" t="s">
        <v>439</v>
      </c>
      <c r="D384" s="67" t="s">
        <v>4708</v>
      </c>
      <c r="E384" s="67" t="s">
        <v>71</v>
      </c>
      <c r="F384" s="67" t="s">
        <v>440</v>
      </c>
      <c r="G384" s="151" t="s">
        <v>6657</v>
      </c>
      <c r="H384" s="151"/>
      <c r="M384" s="16"/>
    </row>
    <row r="385" spans="2:13" hidden="1" x14ac:dyDescent="0.25">
      <c r="B385" s="15"/>
      <c r="C385" s="67" t="s">
        <v>441</v>
      </c>
      <c r="D385" s="67" t="s">
        <v>5726</v>
      </c>
      <c r="E385" s="67" t="s">
        <v>59</v>
      </c>
      <c r="F385" s="67" t="s">
        <v>60</v>
      </c>
      <c r="G385" s="151" t="s">
        <v>6657</v>
      </c>
      <c r="H385" s="151"/>
      <c r="M385" s="16"/>
    </row>
    <row r="386" spans="2:13" hidden="1" x14ac:dyDescent="0.25">
      <c r="B386" s="15"/>
      <c r="C386" s="67" t="s">
        <v>442</v>
      </c>
      <c r="D386" s="67" t="s">
        <v>4916</v>
      </c>
      <c r="E386" s="67" t="s">
        <v>101</v>
      </c>
      <c r="F386" s="67" t="s">
        <v>60</v>
      </c>
      <c r="G386" s="151" t="s">
        <v>6657</v>
      </c>
      <c r="H386" s="151"/>
      <c r="M386" s="16"/>
    </row>
    <row r="387" spans="2:13" hidden="1" x14ac:dyDescent="0.25">
      <c r="B387" s="15"/>
      <c r="C387" s="67" t="s">
        <v>443</v>
      </c>
      <c r="D387" s="67" t="s">
        <v>5805</v>
      </c>
      <c r="E387" s="67" t="s">
        <v>59</v>
      </c>
      <c r="F387" s="67" t="s">
        <v>60</v>
      </c>
      <c r="G387" s="151" t="s">
        <v>6657</v>
      </c>
      <c r="H387" s="151"/>
      <c r="M387" s="16"/>
    </row>
    <row r="388" spans="2:13" hidden="1" x14ac:dyDescent="0.25">
      <c r="B388" s="15"/>
      <c r="C388" s="67" t="s">
        <v>444</v>
      </c>
      <c r="D388" s="67" t="s">
        <v>5687</v>
      </c>
      <c r="E388" s="67" t="s">
        <v>59</v>
      </c>
      <c r="F388" s="67" t="s">
        <v>60</v>
      </c>
      <c r="G388" s="151" t="s">
        <v>6657</v>
      </c>
      <c r="H388" s="151"/>
      <c r="M388" s="16"/>
    </row>
    <row r="389" spans="2:13" hidden="1" x14ac:dyDescent="0.25">
      <c r="B389" s="15"/>
      <c r="C389" s="67" t="s">
        <v>445</v>
      </c>
      <c r="D389" s="67" t="s">
        <v>5688</v>
      </c>
      <c r="E389" s="67" t="s">
        <v>59</v>
      </c>
      <c r="F389" s="67" t="s">
        <v>60</v>
      </c>
      <c r="G389" s="151" t="s">
        <v>6657</v>
      </c>
      <c r="H389" s="151"/>
      <c r="M389" s="16"/>
    </row>
    <row r="390" spans="2:13" hidden="1" x14ac:dyDescent="0.25">
      <c r="B390" s="15"/>
      <c r="C390" s="67" t="s">
        <v>446</v>
      </c>
      <c r="D390" s="67" t="s">
        <v>5600</v>
      </c>
      <c r="E390" s="67" t="s">
        <v>59</v>
      </c>
      <c r="F390" s="67" t="s">
        <v>60</v>
      </c>
      <c r="G390" s="151" t="s">
        <v>6657</v>
      </c>
      <c r="H390" s="151"/>
      <c r="M390" s="16"/>
    </row>
    <row r="391" spans="2:13" hidden="1" x14ac:dyDescent="0.25">
      <c r="B391" s="15"/>
      <c r="C391" s="67" t="s">
        <v>447</v>
      </c>
      <c r="D391" s="67" t="s">
        <v>5993</v>
      </c>
      <c r="E391" s="67" t="s">
        <v>65</v>
      </c>
      <c r="F391" s="67" t="s">
        <v>60</v>
      </c>
      <c r="G391" s="151" t="s">
        <v>6657</v>
      </c>
      <c r="H391" s="151"/>
      <c r="M391" s="16"/>
    </row>
    <row r="392" spans="2:13" hidden="1" x14ac:dyDescent="0.25">
      <c r="B392" s="15"/>
      <c r="C392" s="67" t="s">
        <v>448</v>
      </c>
      <c r="D392" s="67" t="s">
        <v>5839</v>
      </c>
      <c r="E392" s="67" t="s">
        <v>71</v>
      </c>
      <c r="F392" s="67" t="s">
        <v>74</v>
      </c>
      <c r="G392" s="151" t="s">
        <v>6657</v>
      </c>
      <c r="H392" s="151"/>
      <c r="M392" s="16"/>
    </row>
    <row r="393" spans="2:13" hidden="1" x14ac:dyDescent="0.25">
      <c r="B393" s="15"/>
      <c r="C393" s="67" t="s">
        <v>449</v>
      </c>
      <c r="D393" s="67" t="s">
        <v>5838</v>
      </c>
      <c r="E393" s="67" t="s">
        <v>71</v>
      </c>
      <c r="F393" s="67" t="s">
        <v>60</v>
      </c>
      <c r="G393" s="151" t="s">
        <v>6657</v>
      </c>
      <c r="H393" s="151"/>
      <c r="M393" s="16"/>
    </row>
    <row r="394" spans="2:13" hidden="1" x14ac:dyDescent="0.25">
      <c r="B394" s="15"/>
      <c r="C394" s="67" t="s">
        <v>450</v>
      </c>
      <c r="D394" s="67" t="s">
        <v>6101</v>
      </c>
      <c r="E394" s="67" t="s">
        <v>71</v>
      </c>
      <c r="F394" s="67" t="s">
        <v>451</v>
      </c>
      <c r="G394" s="151" t="s">
        <v>6657</v>
      </c>
      <c r="H394" s="151"/>
      <c r="M394" s="16"/>
    </row>
    <row r="395" spans="2:13" hidden="1" x14ac:dyDescent="0.25">
      <c r="B395" s="15"/>
      <c r="C395" s="67" t="s">
        <v>452</v>
      </c>
      <c r="D395" s="67" t="s">
        <v>4925</v>
      </c>
      <c r="E395" s="67" t="s">
        <v>144</v>
      </c>
      <c r="F395" s="67" t="s">
        <v>60</v>
      </c>
      <c r="G395" s="151" t="s">
        <v>6657</v>
      </c>
      <c r="H395" s="151"/>
      <c r="M395" s="16"/>
    </row>
    <row r="396" spans="2:13" hidden="1" x14ac:dyDescent="0.25">
      <c r="B396" s="15"/>
      <c r="C396" s="67" t="s">
        <v>453</v>
      </c>
      <c r="D396" s="67" t="s">
        <v>4950</v>
      </c>
      <c r="E396" s="67" t="s">
        <v>149</v>
      </c>
      <c r="F396" s="67" t="s">
        <v>60</v>
      </c>
      <c r="G396" s="151" t="s">
        <v>6657</v>
      </c>
      <c r="H396" s="151"/>
      <c r="M396" s="16"/>
    </row>
    <row r="397" spans="2:13" hidden="1" x14ac:dyDescent="0.25">
      <c r="B397" s="15"/>
      <c r="C397" s="67" t="s">
        <v>454</v>
      </c>
      <c r="D397" s="67" t="s">
        <v>4951</v>
      </c>
      <c r="E397" s="67" t="s">
        <v>149</v>
      </c>
      <c r="F397" s="67" t="s">
        <v>60</v>
      </c>
      <c r="G397" s="151" t="s">
        <v>6657</v>
      </c>
      <c r="H397" s="151"/>
      <c r="M397" s="16"/>
    </row>
    <row r="398" spans="2:13" hidden="1" x14ac:dyDescent="0.25">
      <c r="B398" s="15"/>
      <c r="C398" s="67" t="s">
        <v>455</v>
      </c>
      <c r="D398" s="67" t="s">
        <v>4949</v>
      </c>
      <c r="E398" s="67" t="s">
        <v>149</v>
      </c>
      <c r="F398" s="67" t="s">
        <v>60</v>
      </c>
      <c r="G398" s="151" t="s">
        <v>4243</v>
      </c>
      <c r="H398" s="151"/>
      <c r="M398" s="16"/>
    </row>
    <row r="399" spans="2:13" hidden="1" x14ac:dyDescent="0.25">
      <c r="B399" s="15"/>
      <c r="C399" s="67" t="s">
        <v>456</v>
      </c>
      <c r="D399" s="67" t="s">
        <v>5418</v>
      </c>
      <c r="E399" s="67" t="s">
        <v>59</v>
      </c>
      <c r="F399" s="67" t="s">
        <v>60</v>
      </c>
      <c r="G399" s="151" t="s">
        <v>6657</v>
      </c>
      <c r="H399" s="151"/>
      <c r="M399" s="16"/>
    </row>
    <row r="400" spans="2:13" hidden="1" x14ac:dyDescent="0.25">
      <c r="B400" s="15"/>
      <c r="C400" s="67" t="s">
        <v>457</v>
      </c>
      <c r="D400" s="67" t="s">
        <v>5419</v>
      </c>
      <c r="E400" s="67" t="s">
        <v>59</v>
      </c>
      <c r="F400" s="67" t="s">
        <v>60</v>
      </c>
      <c r="G400" s="151" t="s">
        <v>6657</v>
      </c>
      <c r="H400" s="151"/>
      <c r="M400" s="16"/>
    </row>
    <row r="401" spans="2:13" hidden="1" x14ac:dyDescent="0.25">
      <c r="B401" s="15"/>
      <c r="C401" s="67" t="s">
        <v>458</v>
      </c>
      <c r="D401" s="67" t="s">
        <v>4582</v>
      </c>
      <c r="E401" s="67" t="s">
        <v>459</v>
      </c>
      <c r="F401" s="67" t="s">
        <v>460</v>
      </c>
      <c r="G401" s="151" t="s">
        <v>6657</v>
      </c>
      <c r="H401" s="151"/>
      <c r="M401" s="16"/>
    </row>
    <row r="402" spans="2:13" hidden="1" x14ac:dyDescent="0.25">
      <c r="B402" s="15"/>
      <c r="C402" s="67" t="s">
        <v>461</v>
      </c>
      <c r="D402" s="67" t="s">
        <v>5676</v>
      </c>
      <c r="E402" s="67" t="s">
        <v>59</v>
      </c>
      <c r="F402" s="67" t="s">
        <v>60</v>
      </c>
      <c r="G402" s="151" t="s">
        <v>6657</v>
      </c>
      <c r="H402" s="151"/>
      <c r="M402" s="16"/>
    </row>
    <row r="403" spans="2:13" hidden="1" x14ac:dyDescent="0.25">
      <c r="B403" s="15"/>
      <c r="C403" s="67" t="s">
        <v>463</v>
      </c>
      <c r="D403" s="67" t="s">
        <v>5356</v>
      </c>
      <c r="E403" s="67" t="s">
        <v>59</v>
      </c>
      <c r="F403" s="67" t="s">
        <v>60</v>
      </c>
      <c r="G403" s="151" t="s">
        <v>6657</v>
      </c>
      <c r="H403" s="151"/>
      <c r="M403" s="16"/>
    </row>
    <row r="404" spans="2:13" hidden="1" x14ac:dyDescent="0.25">
      <c r="B404" s="15"/>
      <c r="C404" s="67" t="s">
        <v>462</v>
      </c>
      <c r="D404" s="67" t="s">
        <v>5355</v>
      </c>
      <c r="E404" s="67" t="s">
        <v>59</v>
      </c>
      <c r="F404" s="67" t="s">
        <v>60</v>
      </c>
      <c r="G404" s="151" t="s">
        <v>6657</v>
      </c>
      <c r="H404" s="151"/>
      <c r="M404" s="16"/>
    </row>
    <row r="405" spans="2:13" hidden="1" x14ac:dyDescent="0.25">
      <c r="B405" s="15"/>
      <c r="C405" s="67" t="s">
        <v>464</v>
      </c>
      <c r="D405" s="67" t="s">
        <v>5784</v>
      </c>
      <c r="E405" s="67" t="s">
        <v>59</v>
      </c>
      <c r="F405" s="67" t="s">
        <v>60</v>
      </c>
      <c r="G405" s="151" t="s">
        <v>6657</v>
      </c>
      <c r="H405" s="151"/>
      <c r="M405" s="16"/>
    </row>
    <row r="406" spans="2:13" hidden="1" x14ac:dyDescent="0.25">
      <c r="B406" s="15"/>
      <c r="C406" s="67" t="s">
        <v>470</v>
      </c>
      <c r="D406" s="67" t="s">
        <v>5767</v>
      </c>
      <c r="E406" s="67" t="s">
        <v>59</v>
      </c>
      <c r="F406" s="67" t="s">
        <v>60</v>
      </c>
      <c r="G406" s="151" t="s">
        <v>6657</v>
      </c>
      <c r="H406" s="151"/>
      <c r="M406" s="16"/>
    </row>
    <row r="407" spans="2:13" hidden="1" x14ac:dyDescent="0.25">
      <c r="B407" s="15"/>
      <c r="C407" s="67" t="s">
        <v>465</v>
      </c>
      <c r="D407" s="67" t="s">
        <v>5772</v>
      </c>
      <c r="E407" s="67" t="s">
        <v>59</v>
      </c>
      <c r="F407" s="67" t="s">
        <v>60</v>
      </c>
      <c r="G407" s="151" t="s">
        <v>6657</v>
      </c>
      <c r="H407" s="151"/>
      <c r="M407" s="16"/>
    </row>
    <row r="408" spans="2:13" hidden="1" x14ac:dyDescent="0.25">
      <c r="B408" s="15"/>
      <c r="C408" s="67" t="s">
        <v>466</v>
      </c>
      <c r="D408" s="67" t="s">
        <v>5758</v>
      </c>
      <c r="E408" s="67" t="s">
        <v>59</v>
      </c>
      <c r="F408" s="67" t="s">
        <v>60</v>
      </c>
      <c r="G408" s="151" t="s">
        <v>6657</v>
      </c>
      <c r="H408" s="151"/>
      <c r="M408" s="16"/>
    </row>
    <row r="409" spans="2:13" hidden="1" x14ac:dyDescent="0.25">
      <c r="B409" s="15"/>
      <c r="C409" s="67" t="s">
        <v>467</v>
      </c>
      <c r="D409" s="67" t="s">
        <v>5735</v>
      </c>
      <c r="E409" s="67" t="s">
        <v>59</v>
      </c>
      <c r="F409" s="67" t="s">
        <v>60</v>
      </c>
      <c r="G409" s="151" t="s">
        <v>6657</v>
      </c>
      <c r="H409" s="151"/>
      <c r="M409" s="16"/>
    </row>
    <row r="410" spans="2:13" hidden="1" x14ac:dyDescent="0.25">
      <c r="B410" s="15"/>
      <c r="C410" s="67" t="s">
        <v>468</v>
      </c>
      <c r="D410" s="67" t="s">
        <v>5736</v>
      </c>
      <c r="E410" s="67" t="s">
        <v>59</v>
      </c>
      <c r="F410" s="67" t="s">
        <v>60</v>
      </c>
      <c r="G410" s="151" t="s">
        <v>6657</v>
      </c>
      <c r="H410" s="151"/>
      <c r="M410" s="16"/>
    </row>
    <row r="411" spans="2:13" hidden="1" x14ac:dyDescent="0.25">
      <c r="B411" s="15"/>
      <c r="C411" s="67" t="s">
        <v>469</v>
      </c>
      <c r="D411" s="67" t="s">
        <v>5746</v>
      </c>
      <c r="E411" s="67" t="s">
        <v>59</v>
      </c>
      <c r="F411" s="67" t="s">
        <v>60</v>
      </c>
      <c r="G411" s="151" t="s">
        <v>6657</v>
      </c>
      <c r="H411" s="151"/>
      <c r="M411" s="16"/>
    </row>
    <row r="412" spans="2:13" hidden="1" x14ac:dyDescent="0.25">
      <c r="B412" s="15"/>
      <c r="C412" s="67" t="s">
        <v>471</v>
      </c>
      <c r="D412" s="67" t="s">
        <v>5737</v>
      </c>
      <c r="E412" s="67" t="s">
        <v>59</v>
      </c>
      <c r="F412" s="67" t="s">
        <v>60</v>
      </c>
      <c r="G412" s="151" t="s">
        <v>6657</v>
      </c>
      <c r="H412" s="151"/>
      <c r="M412" s="16"/>
    </row>
    <row r="413" spans="2:13" hidden="1" x14ac:dyDescent="0.25">
      <c r="B413" s="15"/>
      <c r="C413" s="67" t="s">
        <v>472</v>
      </c>
      <c r="D413" s="67" t="s">
        <v>5751</v>
      </c>
      <c r="E413" s="67" t="s">
        <v>59</v>
      </c>
      <c r="F413" s="67" t="s">
        <v>60</v>
      </c>
      <c r="G413" s="151" t="s">
        <v>6657</v>
      </c>
      <c r="H413" s="151"/>
      <c r="M413" s="16"/>
    </row>
    <row r="414" spans="2:13" hidden="1" x14ac:dyDescent="0.25">
      <c r="B414" s="15"/>
      <c r="C414" s="67" t="s">
        <v>474</v>
      </c>
      <c r="D414" s="67" t="s">
        <v>4779</v>
      </c>
      <c r="E414" s="67" t="s">
        <v>78</v>
      </c>
      <c r="F414" s="67" t="s">
        <v>475</v>
      </c>
      <c r="G414" s="151" t="s">
        <v>6657</v>
      </c>
      <c r="H414" s="151"/>
      <c r="M414" s="16"/>
    </row>
    <row r="415" spans="2:13" hidden="1" x14ac:dyDescent="0.25">
      <c r="B415" s="15"/>
      <c r="C415" s="67" t="s">
        <v>476</v>
      </c>
      <c r="D415" s="67" t="s">
        <v>4741</v>
      </c>
      <c r="E415" s="67" t="s">
        <v>78</v>
      </c>
      <c r="F415" s="67" t="s">
        <v>232</v>
      </c>
      <c r="G415" s="151" t="s">
        <v>6657</v>
      </c>
      <c r="H415" s="151"/>
      <c r="M415" s="16"/>
    </row>
    <row r="416" spans="2:13" hidden="1" x14ac:dyDescent="0.25">
      <c r="B416" s="15"/>
      <c r="C416" s="67" t="s">
        <v>477</v>
      </c>
      <c r="D416" s="67" t="s">
        <v>4742</v>
      </c>
      <c r="E416" s="67" t="s">
        <v>78</v>
      </c>
      <c r="F416" s="67" t="s">
        <v>234</v>
      </c>
      <c r="G416" s="151" t="s">
        <v>6657</v>
      </c>
      <c r="H416" s="151"/>
      <c r="M416" s="16"/>
    </row>
    <row r="417" spans="2:13" hidden="1" x14ac:dyDescent="0.25">
      <c r="B417" s="15"/>
      <c r="C417" s="67" t="s">
        <v>478</v>
      </c>
      <c r="D417" s="67" t="s">
        <v>4743</v>
      </c>
      <c r="E417" s="67" t="s">
        <v>78</v>
      </c>
      <c r="F417" s="67" t="s">
        <v>236</v>
      </c>
      <c r="G417" s="151" t="s">
        <v>6657</v>
      </c>
      <c r="H417" s="151"/>
      <c r="M417" s="16"/>
    </row>
    <row r="418" spans="2:13" hidden="1" x14ac:dyDescent="0.25">
      <c r="B418" s="15"/>
      <c r="C418" s="67" t="s">
        <v>479</v>
      </c>
      <c r="D418" s="67" t="s">
        <v>4744</v>
      </c>
      <c r="E418" s="67" t="s">
        <v>78</v>
      </c>
      <c r="F418" s="67" t="s">
        <v>238</v>
      </c>
      <c r="G418" s="151" t="s">
        <v>6657</v>
      </c>
      <c r="H418" s="151"/>
      <c r="M418" s="16"/>
    </row>
    <row r="419" spans="2:13" hidden="1" x14ac:dyDescent="0.25">
      <c r="B419" s="15"/>
      <c r="C419" s="67" t="s">
        <v>480</v>
      </c>
      <c r="D419" s="67" t="s">
        <v>4745</v>
      </c>
      <c r="E419" s="67" t="s">
        <v>78</v>
      </c>
      <c r="F419" s="67" t="s">
        <v>240</v>
      </c>
      <c r="G419" s="151" t="s">
        <v>6657</v>
      </c>
      <c r="H419" s="151"/>
      <c r="M419" s="16"/>
    </row>
    <row r="420" spans="2:13" hidden="1" x14ac:dyDescent="0.25">
      <c r="B420" s="15"/>
      <c r="C420" s="67" t="s">
        <v>481</v>
      </c>
      <c r="D420" s="67" t="s">
        <v>4782</v>
      </c>
      <c r="E420" s="67" t="s">
        <v>78</v>
      </c>
      <c r="F420" s="67" t="s">
        <v>475</v>
      </c>
      <c r="G420" s="151" t="s">
        <v>6657</v>
      </c>
      <c r="H420" s="151"/>
      <c r="M420" s="16"/>
    </row>
    <row r="421" spans="2:13" hidden="1" x14ac:dyDescent="0.25">
      <c r="B421" s="15"/>
      <c r="C421" s="67" t="s">
        <v>482</v>
      </c>
      <c r="D421" s="67" t="s">
        <v>4787</v>
      </c>
      <c r="E421" s="67" t="s">
        <v>78</v>
      </c>
      <c r="F421" s="67" t="s">
        <v>483</v>
      </c>
      <c r="G421" s="151" t="s">
        <v>6657</v>
      </c>
      <c r="H421" s="151"/>
      <c r="M421" s="16"/>
    </row>
    <row r="422" spans="2:13" hidden="1" x14ac:dyDescent="0.25">
      <c r="B422" s="15"/>
      <c r="C422" s="67" t="s">
        <v>484</v>
      </c>
      <c r="D422" s="67" t="s">
        <v>4788</v>
      </c>
      <c r="E422" s="67" t="s">
        <v>78</v>
      </c>
      <c r="F422" s="67" t="s">
        <v>485</v>
      </c>
      <c r="G422" s="151" t="s">
        <v>6657</v>
      </c>
      <c r="H422" s="151"/>
      <c r="M422" s="16"/>
    </row>
    <row r="423" spans="2:13" hidden="1" x14ac:dyDescent="0.25">
      <c r="B423" s="15"/>
      <c r="C423" s="67" t="s">
        <v>473</v>
      </c>
      <c r="D423" s="67" t="s">
        <v>4740</v>
      </c>
      <c r="E423" s="67" t="s">
        <v>78</v>
      </c>
      <c r="F423" s="67" t="s">
        <v>244</v>
      </c>
      <c r="G423" s="151" t="s">
        <v>6657</v>
      </c>
      <c r="H423" s="151"/>
      <c r="M423" s="16"/>
    </row>
    <row r="424" spans="2:13" hidden="1" x14ac:dyDescent="0.25">
      <c r="B424" s="15"/>
      <c r="C424" s="67" t="s">
        <v>487</v>
      </c>
      <c r="D424" s="67" t="s">
        <v>4855</v>
      </c>
      <c r="E424" s="67" t="s">
        <v>78</v>
      </c>
      <c r="F424" s="67" t="s">
        <v>60</v>
      </c>
      <c r="G424" s="151" t="s">
        <v>4243</v>
      </c>
      <c r="H424" s="151"/>
      <c r="M424" s="16"/>
    </row>
    <row r="425" spans="2:13" hidden="1" x14ac:dyDescent="0.25">
      <c r="B425" s="15"/>
      <c r="C425" s="67" t="s">
        <v>488</v>
      </c>
      <c r="D425" s="67" t="s">
        <v>4851</v>
      </c>
      <c r="E425" s="67" t="s">
        <v>78</v>
      </c>
      <c r="F425" s="67" t="s">
        <v>60</v>
      </c>
      <c r="G425" s="151" t="s">
        <v>6657</v>
      </c>
      <c r="H425" s="151"/>
      <c r="M425" s="16"/>
    </row>
    <row r="426" spans="2:13" hidden="1" x14ac:dyDescent="0.25">
      <c r="B426" s="15"/>
      <c r="C426" s="67" t="s">
        <v>489</v>
      </c>
      <c r="D426" s="67" t="s">
        <v>4851</v>
      </c>
      <c r="E426" s="67" t="s">
        <v>78</v>
      </c>
      <c r="F426" s="67" t="s">
        <v>60</v>
      </c>
      <c r="G426" s="151" t="s">
        <v>6657</v>
      </c>
      <c r="H426" s="151"/>
      <c r="M426" s="16"/>
    </row>
    <row r="427" spans="2:13" hidden="1" x14ac:dyDescent="0.25">
      <c r="B427" s="15"/>
      <c r="C427" s="67" t="s">
        <v>486</v>
      </c>
      <c r="D427" s="67" t="s">
        <v>6184</v>
      </c>
      <c r="E427" s="67" t="s">
        <v>78</v>
      </c>
      <c r="F427" s="67" t="s">
        <v>60</v>
      </c>
      <c r="G427" s="151" t="s">
        <v>4243</v>
      </c>
      <c r="H427" s="151"/>
      <c r="M427" s="16"/>
    </row>
    <row r="428" spans="2:13" hidden="1" x14ac:dyDescent="0.25">
      <c r="B428" s="15"/>
      <c r="C428" s="67" t="s">
        <v>491</v>
      </c>
      <c r="D428" s="67" t="s">
        <v>4856</v>
      </c>
      <c r="E428" s="67" t="s">
        <v>78</v>
      </c>
      <c r="F428" s="67" t="s">
        <v>60</v>
      </c>
      <c r="G428" s="151" t="s">
        <v>4243</v>
      </c>
      <c r="H428" s="151"/>
      <c r="M428" s="16"/>
    </row>
    <row r="429" spans="2:13" hidden="1" x14ac:dyDescent="0.25">
      <c r="B429" s="15"/>
      <c r="C429" s="67" t="s">
        <v>492</v>
      </c>
      <c r="D429" s="67" t="s">
        <v>4852</v>
      </c>
      <c r="E429" s="67" t="s">
        <v>78</v>
      </c>
      <c r="F429" s="67" t="s">
        <v>60</v>
      </c>
      <c r="G429" s="151" t="s">
        <v>6657</v>
      </c>
      <c r="H429" s="151"/>
      <c r="M429" s="16"/>
    </row>
    <row r="430" spans="2:13" hidden="1" x14ac:dyDescent="0.25">
      <c r="B430" s="15"/>
      <c r="C430" s="67" t="s">
        <v>493</v>
      </c>
      <c r="D430" s="67" t="s">
        <v>4852</v>
      </c>
      <c r="E430" s="67" t="s">
        <v>78</v>
      </c>
      <c r="F430" s="67" t="s">
        <v>60</v>
      </c>
      <c r="G430" s="151" t="s">
        <v>6657</v>
      </c>
      <c r="H430" s="151"/>
      <c r="M430" s="16"/>
    </row>
    <row r="431" spans="2:13" hidden="1" x14ac:dyDescent="0.25">
      <c r="B431" s="15"/>
      <c r="C431" s="67" t="s">
        <v>490</v>
      </c>
      <c r="D431" s="67" t="s">
        <v>6185</v>
      </c>
      <c r="E431" s="67" t="s">
        <v>78</v>
      </c>
      <c r="F431" s="67" t="s">
        <v>60</v>
      </c>
      <c r="G431" s="151" t="s">
        <v>4243</v>
      </c>
      <c r="H431" s="151"/>
      <c r="M431" s="16"/>
    </row>
    <row r="432" spans="2:13" hidden="1" x14ac:dyDescent="0.25">
      <c r="B432" s="15"/>
      <c r="C432" s="67" t="s">
        <v>494</v>
      </c>
      <c r="D432" s="67" t="s">
        <v>4857</v>
      </c>
      <c r="E432" s="67" t="s">
        <v>78</v>
      </c>
      <c r="F432" s="67" t="s">
        <v>60</v>
      </c>
      <c r="G432" s="151" t="s">
        <v>4243</v>
      </c>
      <c r="H432" s="151"/>
      <c r="M432" s="16"/>
    </row>
    <row r="433" spans="2:13" hidden="1" x14ac:dyDescent="0.25">
      <c r="B433" s="15"/>
      <c r="C433" s="67" t="s">
        <v>495</v>
      </c>
      <c r="D433" s="67" t="s">
        <v>4858</v>
      </c>
      <c r="E433" s="67" t="s">
        <v>78</v>
      </c>
      <c r="F433" s="67" t="s">
        <v>60</v>
      </c>
      <c r="G433" s="151" t="s">
        <v>4243</v>
      </c>
      <c r="H433" s="151"/>
      <c r="M433" s="16"/>
    </row>
    <row r="434" spans="2:13" x14ac:dyDescent="0.25">
      <c r="B434" s="15"/>
      <c r="C434" s="67" t="s">
        <v>496</v>
      </c>
      <c r="D434" s="67" t="s">
        <v>497</v>
      </c>
      <c r="E434" s="67" t="s">
        <v>78</v>
      </c>
      <c r="F434" s="67" t="s">
        <v>232</v>
      </c>
      <c r="G434" s="151" t="s">
        <v>4243</v>
      </c>
      <c r="H434" s="151">
        <v>1</v>
      </c>
      <c r="M434" s="16"/>
    </row>
    <row r="435" spans="2:13" x14ac:dyDescent="0.25">
      <c r="B435" s="15"/>
      <c r="C435" s="67" t="s">
        <v>498</v>
      </c>
      <c r="D435" s="67" t="s">
        <v>499</v>
      </c>
      <c r="E435" s="67" t="s">
        <v>78</v>
      </c>
      <c r="F435" s="67" t="s">
        <v>234</v>
      </c>
      <c r="G435" s="151" t="s">
        <v>4243</v>
      </c>
      <c r="H435" s="151">
        <v>1</v>
      </c>
      <c r="M435" s="16"/>
    </row>
    <row r="436" spans="2:13" x14ac:dyDescent="0.25">
      <c r="B436" s="15"/>
      <c r="C436" s="67" t="s">
        <v>500</v>
      </c>
      <c r="D436" s="67" t="s">
        <v>501</v>
      </c>
      <c r="E436" s="67" t="s">
        <v>78</v>
      </c>
      <c r="F436" s="67" t="s">
        <v>236</v>
      </c>
      <c r="G436" s="151" t="s">
        <v>4243</v>
      </c>
      <c r="H436" s="151">
        <v>2</v>
      </c>
      <c r="M436" s="16"/>
    </row>
    <row r="437" spans="2:13" x14ac:dyDescent="0.25">
      <c r="B437" s="15"/>
      <c r="C437" s="67" t="s">
        <v>502</v>
      </c>
      <c r="D437" s="67" t="s">
        <v>503</v>
      </c>
      <c r="E437" s="67" t="s">
        <v>78</v>
      </c>
      <c r="F437" s="67" t="s">
        <v>238</v>
      </c>
      <c r="G437" s="151" t="s">
        <v>4243</v>
      </c>
      <c r="H437" s="151">
        <v>2</v>
      </c>
      <c r="M437" s="16"/>
    </row>
    <row r="438" spans="2:13" x14ac:dyDescent="0.25">
      <c r="B438" s="15"/>
      <c r="C438" s="67" t="s">
        <v>504</v>
      </c>
      <c r="D438" s="67" t="s">
        <v>505</v>
      </c>
      <c r="E438" s="67" t="s">
        <v>78</v>
      </c>
      <c r="F438" s="67" t="s">
        <v>240</v>
      </c>
      <c r="G438" s="151" t="s">
        <v>4243</v>
      </c>
      <c r="H438" s="151">
        <v>2</v>
      </c>
      <c r="M438" s="16"/>
    </row>
    <row r="439" spans="2:13" x14ac:dyDescent="0.25">
      <c r="B439" s="15"/>
      <c r="C439" s="67" t="s">
        <v>506</v>
      </c>
      <c r="D439" s="67" t="s">
        <v>4781</v>
      </c>
      <c r="E439" s="67" t="s">
        <v>78</v>
      </c>
      <c r="F439" s="67" t="s">
        <v>475</v>
      </c>
      <c r="G439" s="151" t="s">
        <v>4243</v>
      </c>
      <c r="H439" s="151">
        <v>2</v>
      </c>
      <c r="M439" s="16"/>
    </row>
    <row r="440" spans="2:13" x14ac:dyDescent="0.25">
      <c r="B440" s="15"/>
      <c r="C440" s="67" t="s">
        <v>507</v>
      </c>
      <c r="D440" s="67" t="s">
        <v>4789</v>
      </c>
      <c r="E440" s="67" t="s">
        <v>78</v>
      </c>
      <c r="F440" s="67" t="s">
        <v>483</v>
      </c>
      <c r="G440" s="151" t="s">
        <v>4243</v>
      </c>
      <c r="H440" s="151">
        <v>2</v>
      </c>
      <c r="M440" s="16"/>
    </row>
    <row r="441" spans="2:13" x14ac:dyDescent="0.25">
      <c r="B441" s="15"/>
      <c r="C441" s="67" t="s">
        <v>508</v>
      </c>
      <c r="D441" s="67" t="s">
        <v>4790</v>
      </c>
      <c r="E441" s="67" t="s">
        <v>78</v>
      </c>
      <c r="F441" s="67" t="s">
        <v>485</v>
      </c>
      <c r="G441" s="151" t="s">
        <v>4243</v>
      </c>
      <c r="H441" s="151">
        <v>2</v>
      </c>
      <c r="M441" s="16"/>
    </row>
    <row r="442" spans="2:13" hidden="1" x14ac:dyDescent="0.25">
      <c r="B442" s="15"/>
      <c r="C442" s="67" t="s">
        <v>509</v>
      </c>
      <c r="D442" s="67" t="s">
        <v>510</v>
      </c>
      <c r="E442" s="67" t="s">
        <v>78</v>
      </c>
      <c r="F442" s="67" t="s">
        <v>244</v>
      </c>
      <c r="G442" s="151" t="s">
        <v>6657</v>
      </c>
      <c r="H442" s="151"/>
      <c r="M442" s="16"/>
    </row>
    <row r="443" spans="2:13" hidden="1" x14ac:dyDescent="0.25">
      <c r="B443" s="15"/>
      <c r="C443" s="67" t="s">
        <v>512</v>
      </c>
      <c r="D443" s="67" t="s">
        <v>4853</v>
      </c>
      <c r="E443" s="67" t="s">
        <v>78</v>
      </c>
      <c r="F443" s="67" t="s">
        <v>60</v>
      </c>
      <c r="G443" s="151" t="s">
        <v>6657</v>
      </c>
      <c r="H443" s="151"/>
      <c r="M443" s="16"/>
    </row>
    <row r="444" spans="2:13" hidden="1" x14ac:dyDescent="0.25">
      <c r="B444" s="15"/>
      <c r="C444" s="67" t="s">
        <v>513</v>
      </c>
      <c r="D444" s="67" t="s">
        <v>4854</v>
      </c>
      <c r="E444" s="67" t="s">
        <v>78</v>
      </c>
      <c r="F444" s="67" t="s">
        <v>60</v>
      </c>
      <c r="G444" s="151" t="s">
        <v>6657</v>
      </c>
      <c r="H444" s="151"/>
      <c r="M444" s="16"/>
    </row>
    <row r="445" spans="2:13" hidden="1" x14ac:dyDescent="0.25">
      <c r="B445" s="15"/>
      <c r="C445" s="67" t="s">
        <v>514</v>
      </c>
      <c r="D445" s="67" t="s">
        <v>4791</v>
      </c>
      <c r="E445" s="67" t="s">
        <v>78</v>
      </c>
      <c r="F445" s="67" t="s">
        <v>483</v>
      </c>
      <c r="G445" s="151" t="s">
        <v>6657</v>
      </c>
      <c r="H445" s="151"/>
      <c r="M445" s="16"/>
    </row>
    <row r="446" spans="2:13" hidden="1" x14ac:dyDescent="0.25">
      <c r="B446" s="15"/>
      <c r="C446" s="67" t="s">
        <v>515</v>
      </c>
      <c r="D446" s="67" t="s">
        <v>4792</v>
      </c>
      <c r="E446" s="67" t="s">
        <v>78</v>
      </c>
      <c r="F446" s="67" t="s">
        <v>485</v>
      </c>
      <c r="G446" s="151" t="s">
        <v>6657</v>
      </c>
      <c r="H446" s="151"/>
      <c r="M446" s="16"/>
    </row>
    <row r="447" spans="2:13" hidden="1" x14ac:dyDescent="0.25">
      <c r="B447" s="15"/>
      <c r="C447" s="67" t="s">
        <v>516</v>
      </c>
      <c r="D447" s="67" t="s">
        <v>5708</v>
      </c>
      <c r="E447" s="67" t="s">
        <v>59</v>
      </c>
      <c r="F447" s="67" t="s">
        <v>60</v>
      </c>
      <c r="G447" s="151" t="s">
        <v>6657</v>
      </c>
      <c r="H447" s="151"/>
      <c r="M447" s="16"/>
    </row>
    <row r="448" spans="2:13" hidden="1" x14ac:dyDescent="0.25">
      <c r="B448" s="15"/>
      <c r="C448" s="67" t="s">
        <v>517</v>
      </c>
      <c r="D448" s="67" t="s">
        <v>5719</v>
      </c>
      <c r="E448" s="67" t="s">
        <v>59</v>
      </c>
      <c r="F448" s="67" t="s">
        <v>60</v>
      </c>
      <c r="G448" s="151" t="s">
        <v>6657</v>
      </c>
      <c r="H448" s="151"/>
      <c r="M448" s="16"/>
    </row>
    <row r="449" spans="2:13" hidden="1" x14ac:dyDescent="0.25">
      <c r="B449" s="15"/>
      <c r="C449" s="67" t="s">
        <v>518</v>
      </c>
      <c r="D449" s="67" t="s">
        <v>5755</v>
      </c>
      <c r="E449" s="67" t="s">
        <v>59</v>
      </c>
      <c r="F449" s="67" t="s">
        <v>60</v>
      </c>
      <c r="G449" s="151" t="s">
        <v>6657</v>
      </c>
      <c r="H449" s="151"/>
      <c r="M449" s="16"/>
    </row>
    <row r="450" spans="2:13" hidden="1" x14ac:dyDescent="0.25">
      <c r="B450" s="15"/>
      <c r="C450" s="67" t="s">
        <v>519</v>
      </c>
      <c r="D450" s="67" t="s">
        <v>4920</v>
      </c>
      <c r="E450" s="67" t="s">
        <v>144</v>
      </c>
      <c r="F450" s="67" t="s">
        <v>60</v>
      </c>
      <c r="G450" s="151" t="s">
        <v>6657</v>
      </c>
      <c r="H450" s="151"/>
      <c r="M450" s="16"/>
    </row>
    <row r="451" spans="2:13" hidden="1" x14ac:dyDescent="0.25">
      <c r="B451" s="15"/>
      <c r="C451" s="67" t="s">
        <v>520</v>
      </c>
      <c r="D451" s="67" t="s">
        <v>5347</v>
      </c>
      <c r="E451" s="67" t="s">
        <v>59</v>
      </c>
      <c r="F451" s="67" t="s">
        <v>60</v>
      </c>
      <c r="G451" s="151" t="s">
        <v>6657</v>
      </c>
      <c r="H451" s="151"/>
      <c r="M451" s="16"/>
    </row>
    <row r="452" spans="2:13" hidden="1" x14ac:dyDescent="0.25">
      <c r="B452" s="15"/>
      <c r="C452" s="67" t="s">
        <v>521</v>
      </c>
      <c r="D452" s="67" t="s">
        <v>5618</v>
      </c>
      <c r="E452" s="67" t="s">
        <v>59</v>
      </c>
      <c r="F452" s="67" t="s">
        <v>60</v>
      </c>
      <c r="G452" s="151" t="s">
        <v>6657</v>
      </c>
      <c r="H452" s="151"/>
      <c r="M452" s="16"/>
    </row>
    <row r="453" spans="2:13" hidden="1" x14ac:dyDescent="0.25">
      <c r="B453" s="15"/>
      <c r="C453" s="67" t="s">
        <v>522</v>
      </c>
      <c r="D453" s="67" t="s">
        <v>4948</v>
      </c>
      <c r="E453" s="67" t="s">
        <v>149</v>
      </c>
      <c r="F453" s="67" t="s">
        <v>60</v>
      </c>
      <c r="G453" s="151" t="s">
        <v>6657</v>
      </c>
      <c r="H453" s="151"/>
      <c r="M453" s="16"/>
    </row>
    <row r="454" spans="2:13" hidden="1" x14ac:dyDescent="0.25">
      <c r="B454" s="15"/>
      <c r="C454" s="67" t="s">
        <v>523</v>
      </c>
      <c r="D454" s="67" t="s">
        <v>4947</v>
      </c>
      <c r="E454" s="67" t="s">
        <v>149</v>
      </c>
      <c r="F454" s="67" t="s">
        <v>60</v>
      </c>
      <c r="G454" s="151" t="s">
        <v>6657</v>
      </c>
      <c r="H454" s="151"/>
      <c r="M454" s="16"/>
    </row>
    <row r="455" spans="2:13" hidden="1" x14ac:dyDescent="0.25">
      <c r="B455" s="15"/>
      <c r="C455" s="67" t="s">
        <v>524</v>
      </c>
      <c r="D455" s="67" t="s">
        <v>6102</v>
      </c>
      <c r="E455" s="67" t="s">
        <v>71</v>
      </c>
      <c r="F455" s="67" t="s">
        <v>451</v>
      </c>
      <c r="G455" s="151" t="s">
        <v>6657</v>
      </c>
      <c r="H455" s="151"/>
      <c r="M455" s="16"/>
    </row>
    <row r="456" spans="2:13" hidden="1" x14ac:dyDescent="0.25">
      <c r="B456" s="15"/>
      <c r="C456" s="67" t="s">
        <v>525</v>
      </c>
      <c r="D456" s="67" t="s">
        <v>6168</v>
      </c>
      <c r="E456" s="67" t="s">
        <v>71</v>
      </c>
      <c r="F456" s="67" t="s">
        <v>71</v>
      </c>
      <c r="G456" s="151" t="s">
        <v>6657</v>
      </c>
      <c r="H456" s="151"/>
      <c r="M456" s="16"/>
    </row>
    <row r="457" spans="2:13" hidden="1" x14ac:dyDescent="0.25">
      <c r="B457" s="15"/>
      <c r="C457" s="67" t="s">
        <v>526</v>
      </c>
      <c r="D457" s="67" t="s">
        <v>5606</v>
      </c>
      <c r="E457" s="67" t="s">
        <v>59</v>
      </c>
      <c r="F457" s="67" t="s">
        <v>60</v>
      </c>
      <c r="G457" s="151" t="s">
        <v>6657</v>
      </c>
      <c r="H457" s="151"/>
      <c r="M457" s="16"/>
    </row>
    <row r="458" spans="2:13" hidden="1" x14ac:dyDescent="0.25">
      <c r="B458" s="15"/>
      <c r="C458" s="67" t="s">
        <v>527</v>
      </c>
      <c r="D458" s="67" t="s">
        <v>5479</v>
      </c>
      <c r="E458" s="67" t="s">
        <v>59</v>
      </c>
      <c r="F458" s="67" t="s">
        <v>60</v>
      </c>
      <c r="G458" s="151" t="s">
        <v>4243</v>
      </c>
      <c r="H458" s="151"/>
      <c r="M458" s="16"/>
    </row>
    <row r="459" spans="2:13" hidden="1" x14ac:dyDescent="0.25">
      <c r="B459" s="15"/>
      <c r="C459" s="67" t="s">
        <v>528</v>
      </c>
      <c r="D459" s="67" t="s">
        <v>5480</v>
      </c>
      <c r="E459" s="67" t="s">
        <v>59</v>
      </c>
      <c r="F459" s="67" t="s">
        <v>60</v>
      </c>
      <c r="G459" s="151" t="s">
        <v>6657</v>
      </c>
      <c r="H459" s="151"/>
      <c r="M459" s="16"/>
    </row>
    <row r="460" spans="2:13" hidden="1" x14ac:dyDescent="0.25">
      <c r="B460" s="15"/>
      <c r="C460" s="67" t="s">
        <v>529</v>
      </c>
      <c r="D460" s="67" t="s">
        <v>5481</v>
      </c>
      <c r="E460" s="67" t="s">
        <v>59</v>
      </c>
      <c r="F460" s="67" t="s">
        <v>60</v>
      </c>
      <c r="G460" s="151" t="s">
        <v>6657</v>
      </c>
      <c r="H460" s="151"/>
      <c r="M460" s="16"/>
    </row>
    <row r="461" spans="2:13" hidden="1" x14ac:dyDescent="0.25">
      <c r="B461" s="15"/>
      <c r="C461" s="67" t="s">
        <v>530</v>
      </c>
      <c r="D461" s="67" t="s">
        <v>5482</v>
      </c>
      <c r="E461" s="67" t="s">
        <v>59</v>
      </c>
      <c r="F461" s="67" t="s">
        <v>60</v>
      </c>
      <c r="G461" s="151" t="s">
        <v>6657</v>
      </c>
      <c r="H461" s="151"/>
      <c r="M461" s="16"/>
    </row>
    <row r="462" spans="2:13" hidden="1" x14ac:dyDescent="0.25">
      <c r="B462" s="15"/>
      <c r="C462" s="67" t="s">
        <v>531</v>
      </c>
      <c r="D462" s="67" t="s">
        <v>5707</v>
      </c>
      <c r="E462" s="67" t="s">
        <v>59</v>
      </c>
      <c r="F462" s="67" t="s">
        <v>60</v>
      </c>
      <c r="G462" s="151" t="s">
        <v>6657</v>
      </c>
      <c r="H462" s="151"/>
      <c r="M462" s="16"/>
    </row>
    <row r="463" spans="2:13" hidden="1" x14ac:dyDescent="0.25">
      <c r="B463" s="15"/>
      <c r="C463" s="67" t="s">
        <v>532</v>
      </c>
      <c r="D463" s="67" t="s">
        <v>5666</v>
      </c>
      <c r="E463" s="67" t="s">
        <v>59</v>
      </c>
      <c r="F463" s="67" t="s">
        <v>60</v>
      </c>
      <c r="G463" s="151" t="s">
        <v>6657</v>
      </c>
      <c r="H463" s="151"/>
      <c r="M463" s="16"/>
    </row>
    <row r="464" spans="2:13" hidden="1" x14ac:dyDescent="0.25">
      <c r="B464" s="15"/>
      <c r="C464" s="67" t="s">
        <v>533</v>
      </c>
      <c r="D464" s="67" t="s">
        <v>5702</v>
      </c>
      <c r="E464" s="67" t="s">
        <v>59</v>
      </c>
      <c r="F464" s="67" t="s">
        <v>60</v>
      </c>
      <c r="G464" s="151" t="s">
        <v>6657</v>
      </c>
      <c r="H464" s="151"/>
      <c r="M464" s="16"/>
    </row>
    <row r="465" spans="2:13" hidden="1" x14ac:dyDescent="0.25">
      <c r="B465" s="15"/>
      <c r="C465" s="67" t="s">
        <v>534</v>
      </c>
      <c r="D465" s="67" t="s">
        <v>5532</v>
      </c>
      <c r="E465" s="67" t="s">
        <v>59</v>
      </c>
      <c r="F465" s="67" t="s">
        <v>60</v>
      </c>
      <c r="G465" s="151" t="s">
        <v>6657</v>
      </c>
      <c r="H465" s="151"/>
      <c r="M465" s="16"/>
    </row>
    <row r="466" spans="2:13" hidden="1" x14ac:dyDescent="0.25">
      <c r="B466" s="15"/>
      <c r="C466" s="67" t="s">
        <v>535</v>
      </c>
      <c r="D466" s="67" t="s">
        <v>5534</v>
      </c>
      <c r="E466" s="67" t="s">
        <v>59</v>
      </c>
      <c r="F466" s="67" t="s">
        <v>60</v>
      </c>
      <c r="G466" s="151" t="s">
        <v>6657</v>
      </c>
      <c r="H466" s="151"/>
      <c r="M466" s="16"/>
    </row>
    <row r="467" spans="2:13" hidden="1" x14ac:dyDescent="0.25">
      <c r="B467" s="15"/>
      <c r="C467" s="67" t="s">
        <v>536</v>
      </c>
      <c r="D467" s="67" t="s">
        <v>5138</v>
      </c>
      <c r="E467" s="67" t="s">
        <v>65</v>
      </c>
      <c r="F467" s="67" t="s">
        <v>60</v>
      </c>
      <c r="G467" s="151" t="s">
        <v>6657</v>
      </c>
      <c r="H467" s="151"/>
      <c r="M467" s="16"/>
    </row>
    <row r="468" spans="2:13" hidden="1" x14ac:dyDescent="0.25">
      <c r="B468" s="15"/>
      <c r="C468" s="67" t="s">
        <v>537</v>
      </c>
      <c r="D468" s="67" t="s">
        <v>5667</v>
      </c>
      <c r="E468" s="67" t="s">
        <v>59</v>
      </c>
      <c r="F468" s="67" t="s">
        <v>60</v>
      </c>
      <c r="G468" s="151" t="s">
        <v>6657</v>
      </c>
      <c r="H468" s="151"/>
      <c r="M468" s="16"/>
    </row>
    <row r="469" spans="2:13" hidden="1" x14ac:dyDescent="0.25">
      <c r="B469" s="15"/>
      <c r="C469" s="67" t="s">
        <v>538</v>
      </c>
      <c r="D469" s="67" t="s">
        <v>5668</v>
      </c>
      <c r="E469" s="67" t="s">
        <v>59</v>
      </c>
      <c r="F469" s="67" t="s">
        <v>60</v>
      </c>
      <c r="G469" s="151" t="s">
        <v>6657</v>
      </c>
      <c r="H469" s="151"/>
      <c r="M469" s="16"/>
    </row>
    <row r="470" spans="2:13" hidden="1" x14ac:dyDescent="0.25">
      <c r="B470" s="15"/>
      <c r="C470" s="67" t="s">
        <v>539</v>
      </c>
      <c r="D470" s="67" t="s">
        <v>5369</v>
      </c>
      <c r="E470" s="67" t="s">
        <v>59</v>
      </c>
      <c r="F470" s="67" t="s">
        <v>60</v>
      </c>
      <c r="G470" s="151" t="s">
        <v>6657</v>
      </c>
      <c r="H470" s="151"/>
      <c r="M470" s="16"/>
    </row>
    <row r="471" spans="2:13" hidden="1" x14ac:dyDescent="0.25">
      <c r="B471" s="15"/>
      <c r="C471" s="67" t="s">
        <v>540</v>
      </c>
      <c r="D471" s="67" t="s">
        <v>5370</v>
      </c>
      <c r="E471" s="67" t="s">
        <v>59</v>
      </c>
      <c r="F471" s="67" t="s">
        <v>60</v>
      </c>
      <c r="G471" s="151" t="s">
        <v>6657</v>
      </c>
      <c r="H471" s="151"/>
      <c r="M471" s="16"/>
    </row>
    <row r="472" spans="2:13" hidden="1" x14ac:dyDescent="0.25">
      <c r="B472" s="15"/>
      <c r="C472" s="67" t="s">
        <v>541</v>
      </c>
      <c r="D472" s="67" t="s">
        <v>5361</v>
      </c>
      <c r="E472" s="67" t="s">
        <v>59</v>
      </c>
      <c r="F472" s="67" t="s">
        <v>60</v>
      </c>
      <c r="G472" s="151" t="s">
        <v>6657</v>
      </c>
      <c r="H472" s="151"/>
      <c r="M472" s="16"/>
    </row>
    <row r="473" spans="2:13" hidden="1" x14ac:dyDescent="0.25">
      <c r="B473" s="15"/>
      <c r="C473" s="67" t="s">
        <v>542</v>
      </c>
      <c r="D473" s="67" t="s">
        <v>5362</v>
      </c>
      <c r="E473" s="67" t="s">
        <v>59</v>
      </c>
      <c r="F473" s="67" t="s">
        <v>60</v>
      </c>
      <c r="G473" s="151" t="s">
        <v>6657</v>
      </c>
      <c r="H473" s="151"/>
      <c r="M473" s="16"/>
    </row>
    <row r="474" spans="2:13" hidden="1" x14ac:dyDescent="0.25">
      <c r="B474" s="15"/>
      <c r="C474" s="67" t="s">
        <v>543</v>
      </c>
      <c r="D474" s="67" t="s">
        <v>5595</v>
      </c>
      <c r="E474" s="67" t="s">
        <v>59</v>
      </c>
      <c r="F474" s="67" t="s">
        <v>60</v>
      </c>
      <c r="G474" s="151" t="s">
        <v>4243</v>
      </c>
      <c r="H474" s="151"/>
      <c r="M474" s="16"/>
    </row>
    <row r="475" spans="2:13" hidden="1" x14ac:dyDescent="0.25">
      <c r="B475" s="15"/>
      <c r="C475" s="67" t="s">
        <v>544</v>
      </c>
      <c r="D475" s="67" t="s">
        <v>6169</v>
      </c>
      <c r="E475" s="67" t="s">
        <v>71</v>
      </c>
      <c r="F475" s="67" t="s">
        <v>71</v>
      </c>
      <c r="G475" s="151" t="s">
        <v>6657</v>
      </c>
      <c r="H475" s="151"/>
      <c r="M475" s="16"/>
    </row>
    <row r="476" spans="2:13" hidden="1" x14ac:dyDescent="0.25">
      <c r="B476" s="15"/>
      <c r="C476" s="67" t="s">
        <v>545</v>
      </c>
      <c r="D476" s="67" t="s">
        <v>5359</v>
      </c>
      <c r="E476" s="67" t="s">
        <v>59</v>
      </c>
      <c r="F476" s="67" t="s">
        <v>60</v>
      </c>
      <c r="G476" s="151" t="s">
        <v>6657</v>
      </c>
      <c r="H476" s="151"/>
      <c r="M476" s="16"/>
    </row>
    <row r="477" spans="2:13" hidden="1" x14ac:dyDescent="0.25">
      <c r="B477" s="15"/>
      <c r="C477" s="67" t="s">
        <v>546</v>
      </c>
      <c r="D477" s="67" t="s">
        <v>5360</v>
      </c>
      <c r="E477" s="67" t="s">
        <v>59</v>
      </c>
      <c r="F477" s="67" t="s">
        <v>60</v>
      </c>
      <c r="G477" s="151" t="s">
        <v>6657</v>
      </c>
      <c r="H477" s="151"/>
      <c r="M477" s="16"/>
    </row>
    <row r="478" spans="2:13" hidden="1" x14ac:dyDescent="0.25">
      <c r="B478" s="15"/>
      <c r="C478" s="67" t="s">
        <v>547</v>
      </c>
      <c r="D478" s="67" t="s">
        <v>5542</v>
      </c>
      <c r="E478" s="67" t="s">
        <v>59</v>
      </c>
      <c r="F478" s="67" t="s">
        <v>60</v>
      </c>
      <c r="G478" s="151" t="s">
        <v>6657</v>
      </c>
      <c r="H478" s="151"/>
      <c r="M478" s="16"/>
    </row>
    <row r="479" spans="2:13" hidden="1" x14ac:dyDescent="0.25">
      <c r="B479" s="15"/>
      <c r="C479" s="67" t="s">
        <v>548</v>
      </c>
      <c r="D479" s="67" t="s">
        <v>5990</v>
      </c>
      <c r="E479" s="67" t="s">
        <v>65</v>
      </c>
      <c r="F479" s="67" t="s">
        <v>60</v>
      </c>
      <c r="G479" s="151" t="s">
        <v>6657</v>
      </c>
      <c r="H479" s="151"/>
      <c r="M479" s="16"/>
    </row>
    <row r="480" spans="2:13" hidden="1" x14ac:dyDescent="0.25">
      <c r="B480" s="15"/>
      <c r="C480" s="67" t="s">
        <v>549</v>
      </c>
      <c r="D480" s="67" t="s">
        <v>5674</v>
      </c>
      <c r="E480" s="67" t="s">
        <v>59</v>
      </c>
      <c r="F480" s="67" t="s">
        <v>60</v>
      </c>
      <c r="G480" s="151" t="s">
        <v>6657</v>
      </c>
      <c r="H480" s="151"/>
      <c r="M480" s="16"/>
    </row>
    <row r="481" spans="2:13" hidden="1" x14ac:dyDescent="0.25">
      <c r="B481" s="15"/>
      <c r="C481" s="67" t="s">
        <v>550</v>
      </c>
      <c r="D481" s="67" t="s">
        <v>5662</v>
      </c>
      <c r="E481" s="67" t="s">
        <v>59</v>
      </c>
      <c r="F481" s="67" t="s">
        <v>60</v>
      </c>
      <c r="G481" s="151" t="s">
        <v>4243</v>
      </c>
      <c r="H481" s="151"/>
      <c r="M481" s="16"/>
    </row>
    <row r="482" spans="2:13" hidden="1" x14ac:dyDescent="0.25">
      <c r="B482" s="15"/>
      <c r="C482" s="67" t="s">
        <v>551</v>
      </c>
      <c r="D482" s="67" t="s">
        <v>5367</v>
      </c>
      <c r="E482" s="67" t="s">
        <v>59</v>
      </c>
      <c r="F482" s="67" t="s">
        <v>60</v>
      </c>
      <c r="G482" s="151" t="s">
        <v>6657</v>
      </c>
      <c r="H482" s="151"/>
      <c r="M482" s="16"/>
    </row>
    <row r="483" spans="2:13" hidden="1" x14ac:dyDescent="0.25">
      <c r="B483" s="15"/>
      <c r="C483" s="67" t="s">
        <v>552</v>
      </c>
      <c r="D483" s="67" t="s">
        <v>5368</v>
      </c>
      <c r="E483" s="67" t="s">
        <v>59</v>
      </c>
      <c r="F483" s="67" t="s">
        <v>60</v>
      </c>
      <c r="G483" s="151" t="s">
        <v>6657</v>
      </c>
      <c r="H483" s="151"/>
      <c r="M483" s="16"/>
    </row>
    <row r="484" spans="2:13" hidden="1" x14ac:dyDescent="0.25">
      <c r="B484" s="15"/>
      <c r="C484" s="67" t="s">
        <v>553</v>
      </c>
      <c r="D484" s="67" t="s">
        <v>5678</v>
      </c>
      <c r="E484" s="67" t="s">
        <v>59</v>
      </c>
      <c r="F484" s="67" t="s">
        <v>60</v>
      </c>
      <c r="G484" s="151" t="s">
        <v>6657</v>
      </c>
      <c r="H484" s="151"/>
      <c r="M484" s="16"/>
    </row>
    <row r="485" spans="2:13" hidden="1" x14ac:dyDescent="0.25">
      <c r="B485" s="15"/>
      <c r="C485" s="67" t="s">
        <v>556</v>
      </c>
      <c r="D485" s="67" t="s">
        <v>5596</v>
      </c>
      <c r="E485" s="67" t="s">
        <v>59</v>
      </c>
      <c r="F485" s="67" t="s">
        <v>60</v>
      </c>
      <c r="G485" s="151" t="s">
        <v>6657</v>
      </c>
      <c r="H485" s="151"/>
      <c r="M485" s="16"/>
    </row>
    <row r="486" spans="2:13" hidden="1" x14ac:dyDescent="0.25">
      <c r="B486" s="15"/>
      <c r="C486" s="67" t="s">
        <v>554</v>
      </c>
      <c r="D486" s="67" t="s">
        <v>5729</v>
      </c>
      <c r="E486" s="67" t="s">
        <v>59</v>
      </c>
      <c r="F486" s="67" t="s">
        <v>60</v>
      </c>
      <c r="G486" s="151" t="s">
        <v>6657</v>
      </c>
      <c r="H486" s="151"/>
      <c r="M486" s="16"/>
    </row>
    <row r="487" spans="2:13" hidden="1" x14ac:dyDescent="0.25">
      <c r="B487" s="15"/>
      <c r="C487" s="67" t="s">
        <v>555</v>
      </c>
      <c r="D487" s="67" t="s">
        <v>5831</v>
      </c>
      <c r="E487" s="67" t="s">
        <v>59</v>
      </c>
      <c r="F487" s="67" t="s">
        <v>60</v>
      </c>
      <c r="G487" s="151" t="s">
        <v>6657</v>
      </c>
      <c r="H487" s="151"/>
      <c r="M487" s="16"/>
    </row>
    <row r="488" spans="2:13" hidden="1" x14ac:dyDescent="0.25">
      <c r="B488" s="15"/>
      <c r="C488" s="67" t="s">
        <v>557</v>
      </c>
      <c r="D488" s="67" t="s">
        <v>5655</v>
      </c>
      <c r="E488" s="67" t="s">
        <v>59</v>
      </c>
      <c r="F488" s="67" t="s">
        <v>60</v>
      </c>
      <c r="G488" s="151" t="s">
        <v>6657</v>
      </c>
      <c r="H488" s="151"/>
      <c r="M488" s="16"/>
    </row>
    <row r="489" spans="2:13" hidden="1" x14ac:dyDescent="0.25">
      <c r="B489" s="15"/>
      <c r="C489" s="67" t="s">
        <v>558</v>
      </c>
      <c r="D489" s="67" t="s">
        <v>5980</v>
      </c>
      <c r="E489" s="67" t="s">
        <v>86</v>
      </c>
      <c r="F489" s="67" t="s">
        <v>60</v>
      </c>
      <c r="G489" s="151" t="s">
        <v>6657</v>
      </c>
      <c r="H489" s="151"/>
      <c r="M489" s="16"/>
    </row>
    <row r="490" spans="2:13" hidden="1" x14ac:dyDescent="0.25">
      <c r="B490" s="15"/>
      <c r="C490" s="67" t="s">
        <v>559</v>
      </c>
      <c r="D490" s="67" t="s">
        <v>5721</v>
      </c>
      <c r="E490" s="67" t="s">
        <v>59</v>
      </c>
      <c r="F490" s="67" t="s">
        <v>60</v>
      </c>
      <c r="G490" s="151" t="s">
        <v>6657</v>
      </c>
      <c r="H490" s="151"/>
      <c r="M490" s="16"/>
    </row>
    <row r="491" spans="2:13" hidden="1" x14ac:dyDescent="0.25">
      <c r="B491" s="15"/>
      <c r="C491" s="67" t="s">
        <v>560</v>
      </c>
      <c r="D491" s="67" t="s">
        <v>5718</v>
      </c>
      <c r="E491" s="67" t="s">
        <v>59</v>
      </c>
      <c r="F491" s="67" t="s">
        <v>60</v>
      </c>
      <c r="G491" s="151" t="s">
        <v>6657</v>
      </c>
      <c r="H491" s="151"/>
      <c r="M491" s="16"/>
    </row>
    <row r="492" spans="2:13" hidden="1" x14ac:dyDescent="0.25">
      <c r="B492" s="15"/>
      <c r="C492" s="67" t="s">
        <v>561</v>
      </c>
      <c r="D492" s="67" t="s">
        <v>5727</v>
      </c>
      <c r="E492" s="67" t="s">
        <v>59</v>
      </c>
      <c r="F492" s="67" t="s">
        <v>60</v>
      </c>
      <c r="G492" s="151" t="s">
        <v>6657</v>
      </c>
      <c r="H492" s="151"/>
      <c r="M492" s="16"/>
    </row>
    <row r="493" spans="2:13" hidden="1" x14ac:dyDescent="0.25">
      <c r="B493" s="15"/>
      <c r="C493" s="67" t="s">
        <v>563</v>
      </c>
      <c r="D493" s="67" t="s">
        <v>5766</v>
      </c>
      <c r="E493" s="67" t="s">
        <v>59</v>
      </c>
      <c r="F493" s="67" t="s">
        <v>60</v>
      </c>
      <c r="G493" s="151" t="s">
        <v>6657</v>
      </c>
      <c r="H493" s="151"/>
      <c r="M493" s="16"/>
    </row>
    <row r="494" spans="2:13" hidden="1" x14ac:dyDescent="0.25">
      <c r="B494" s="15"/>
      <c r="C494" s="67" t="s">
        <v>565</v>
      </c>
      <c r="D494" s="67" t="s">
        <v>5765</v>
      </c>
      <c r="E494" s="67" t="s">
        <v>59</v>
      </c>
      <c r="F494" s="67" t="s">
        <v>60</v>
      </c>
      <c r="G494" s="151" t="s">
        <v>6657</v>
      </c>
      <c r="H494" s="151"/>
      <c r="M494" s="16"/>
    </row>
    <row r="495" spans="2:13" hidden="1" x14ac:dyDescent="0.25">
      <c r="B495" s="15"/>
      <c r="C495" s="67" t="s">
        <v>562</v>
      </c>
      <c r="D495" s="67" t="s">
        <v>5763</v>
      </c>
      <c r="E495" s="67" t="s">
        <v>59</v>
      </c>
      <c r="F495" s="67" t="s">
        <v>60</v>
      </c>
      <c r="G495" s="151" t="s">
        <v>6657</v>
      </c>
      <c r="H495" s="151"/>
      <c r="M495" s="16"/>
    </row>
    <row r="496" spans="2:13" hidden="1" x14ac:dyDescent="0.25">
      <c r="B496" s="15"/>
      <c r="C496" s="67" t="s">
        <v>564</v>
      </c>
      <c r="D496" s="67" t="s">
        <v>5764</v>
      </c>
      <c r="E496" s="67" t="s">
        <v>59</v>
      </c>
      <c r="F496" s="67" t="s">
        <v>60</v>
      </c>
      <c r="G496" s="151" t="s">
        <v>6657</v>
      </c>
      <c r="H496" s="151"/>
      <c r="M496" s="16"/>
    </row>
    <row r="497" spans="2:13" hidden="1" x14ac:dyDescent="0.25">
      <c r="B497" s="15"/>
      <c r="C497" s="67" t="s">
        <v>566</v>
      </c>
      <c r="D497" s="67" t="s">
        <v>6170</v>
      </c>
      <c r="E497" s="67" t="s">
        <v>71</v>
      </c>
      <c r="F497" s="67" t="s">
        <v>71</v>
      </c>
      <c r="G497" s="151" t="s">
        <v>6657</v>
      </c>
      <c r="H497" s="151"/>
      <c r="M497" s="16"/>
    </row>
    <row r="498" spans="2:13" hidden="1" x14ac:dyDescent="0.25">
      <c r="B498" s="15"/>
      <c r="C498" s="67" t="s">
        <v>567</v>
      </c>
      <c r="D498" s="67" t="s">
        <v>5341</v>
      </c>
      <c r="E498" s="67" t="s">
        <v>71</v>
      </c>
      <c r="F498" s="67" t="s">
        <v>60</v>
      </c>
      <c r="G498" s="151" t="s">
        <v>4243</v>
      </c>
      <c r="H498" s="151"/>
      <c r="M498" s="16"/>
    </row>
    <row r="499" spans="2:13" hidden="1" x14ac:dyDescent="0.25">
      <c r="B499" s="15"/>
      <c r="C499" s="67" t="s">
        <v>568</v>
      </c>
      <c r="D499" s="67" t="s">
        <v>569</v>
      </c>
      <c r="E499" s="67" t="s">
        <v>59</v>
      </c>
      <c r="F499" s="67" t="s">
        <v>60</v>
      </c>
      <c r="G499" s="151" t="s">
        <v>6657</v>
      </c>
      <c r="H499" s="151"/>
      <c r="M499" s="16"/>
    </row>
    <row r="500" spans="2:13" hidden="1" x14ac:dyDescent="0.25">
      <c r="B500" s="15"/>
      <c r="C500" s="67" t="s">
        <v>570</v>
      </c>
      <c r="D500" s="67" t="s">
        <v>5652</v>
      </c>
      <c r="E500" s="67" t="s">
        <v>59</v>
      </c>
      <c r="F500" s="67" t="s">
        <v>60</v>
      </c>
      <c r="G500" s="151" t="s">
        <v>6657</v>
      </c>
      <c r="H500" s="151"/>
      <c r="M500" s="16"/>
    </row>
    <row r="501" spans="2:13" hidden="1" x14ac:dyDescent="0.25">
      <c r="B501" s="15"/>
      <c r="C501" s="67" t="s">
        <v>571</v>
      </c>
      <c r="D501" s="67" t="s">
        <v>4909</v>
      </c>
      <c r="E501" s="67" t="s">
        <v>101</v>
      </c>
      <c r="F501" s="67" t="s">
        <v>60</v>
      </c>
      <c r="G501" s="151" t="s">
        <v>4243</v>
      </c>
      <c r="H501" s="151"/>
      <c r="M501" s="16"/>
    </row>
    <row r="502" spans="2:13" hidden="1" x14ac:dyDescent="0.25">
      <c r="B502" s="15"/>
      <c r="C502" s="67" t="s">
        <v>572</v>
      </c>
      <c r="D502" s="67" t="s">
        <v>6005</v>
      </c>
      <c r="E502" s="67" t="s">
        <v>71</v>
      </c>
      <c r="F502" s="67" t="s">
        <v>60</v>
      </c>
      <c r="G502" s="151" t="s">
        <v>6657</v>
      </c>
      <c r="H502" s="151"/>
      <c r="M502" s="16"/>
    </row>
    <row r="503" spans="2:13" hidden="1" x14ac:dyDescent="0.25">
      <c r="B503" s="15"/>
      <c r="C503" s="67" t="s">
        <v>573</v>
      </c>
      <c r="D503" s="67" t="s">
        <v>6006</v>
      </c>
      <c r="E503" s="67" t="s">
        <v>71</v>
      </c>
      <c r="F503" s="67" t="s">
        <v>60</v>
      </c>
      <c r="G503" s="151" t="s">
        <v>6657</v>
      </c>
      <c r="H503" s="151"/>
      <c r="M503" s="16"/>
    </row>
    <row r="504" spans="2:13" hidden="1" x14ac:dyDescent="0.25">
      <c r="B504" s="15"/>
      <c r="C504" s="67" t="s">
        <v>574</v>
      </c>
      <c r="D504" s="67" t="s">
        <v>6003</v>
      </c>
      <c r="E504" s="67" t="s">
        <v>71</v>
      </c>
      <c r="F504" s="67" t="s">
        <v>60</v>
      </c>
      <c r="G504" s="151" t="s">
        <v>6657</v>
      </c>
      <c r="H504" s="151"/>
      <c r="M504" s="16"/>
    </row>
    <row r="505" spans="2:13" hidden="1" x14ac:dyDescent="0.25">
      <c r="B505" s="15"/>
      <c r="C505" s="67" t="s">
        <v>575</v>
      </c>
      <c r="D505" s="67" t="s">
        <v>6004</v>
      </c>
      <c r="E505" s="67" t="s">
        <v>71</v>
      </c>
      <c r="F505" s="67" t="s">
        <v>60</v>
      </c>
      <c r="G505" s="151" t="s">
        <v>6657</v>
      </c>
      <c r="H505" s="151"/>
      <c r="M505" s="16"/>
    </row>
    <row r="506" spans="2:13" hidden="1" x14ac:dyDescent="0.25">
      <c r="B506" s="15"/>
      <c r="C506" s="67" t="s">
        <v>576</v>
      </c>
      <c r="D506" s="67" t="s">
        <v>5509</v>
      </c>
      <c r="E506" s="67" t="s">
        <v>59</v>
      </c>
      <c r="F506" s="67" t="s">
        <v>60</v>
      </c>
      <c r="G506" s="151" t="s">
        <v>6657</v>
      </c>
      <c r="H506" s="151"/>
      <c r="M506" s="16"/>
    </row>
    <row r="507" spans="2:13" hidden="1" x14ac:dyDescent="0.25">
      <c r="B507" s="15"/>
      <c r="C507" s="67" t="s">
        <v>577</v>
      </c>
      <c r="D507" s="67" t="s">
        <v>4583</v>
      </c>
      <c r="E507" s="67" t="s">
        <v>459</v>
      </c>
      <c r="F507" s="67" t="s">
        <v>232</v>
      </c>
      <c r="G507" s="151" t="s">
        <v>6657</v>
      </c>
      <c r="H507" s="151"/>
      <c r="M507" s="16"/>
    </row>
    <row r="508" spans="2:13" hidden="1" x14ac:dyDescent="0.25">
      <c r="B508" s="15"/>
      <c r="C508" s="67" t="s">
        <v>578</v>
      </c>
      <c r="D508" s="67" t="s">
        <v>4584</v>
      </c>
      <c r="E508" s="67" t="s">
        <v>459</v>
      </c>
      <c r="F508" s="67" t="s">
        <v>234</v>
      </c>
      <c r="G508" s="151" t="s">
        <v>6657</v>
      </c>
      <c r="H508" s="151"/>
      <c r="M508" s="16"/>
    </row>
    <row r="509" spans="2:13" hidden="1" x14ac:dyDescent="0.25">
      <c r="B509" s="15"/>
      <c r="C509" s="67" t="s">
        <v>579</v>
      </c>
      <c r="D509" s="67" t="s">
        <v>4585</v>
      </c>
      <c r="E509" s="67" t="s">
        <v>459</v>
      </c>
      <c r="F509" s="67" t="s">
        <v>236</v>
      </c>
      <c r="G509" s="151" t="s">
        <v>6657</v>
      </c>
      <c r="H509" s="151"/>
      <c r="M509" s="16"/>
    </row>
    <row r="510" spans="2:13" hidden="1" x14ac:dyDescent="0.25">
      <c r="B510" s="15"/>
      <c r="C510" s="67" t="s">
        <v>580</v>
      </c>
      <c r="D510" s="67" t="s">
        <v>4586</v>
      </c>
      <c r="E510" s="67" t="s">
        <v>459</v>
      </c>
      <c r="F510" s="67" t="s">
        <v>238</v>
      </c>
      <c r="G510" s="151" t="s">
        <v>6657</v>
      </c>
      <c r="H510" s="151"/>
      <c r="M510" s="16"/>
    </row>
    <row r="511" spans="2:13" hidden="1" x14ac:dyDescent="0.25">
      <c r="B511" s="15"/>
      <c r="C511" s="67" t="s">
        <v>581</v>
      </c>
      <c r="D511" s="67" t="s">
        <v>4587</v>
      </c>
      <c r="E511" s="67" t="s">
        <v>459</v>
      </c>
      <c r="F511" s="67" t="s">
        <v>240</v>
      </c>
      <c r="G511" s="151" t="s">
        <v>6657</v>
      </c>
      <c r="H511" s="151"/>
      <c r="M511" s="16"/>
    </row>
    <row r="512" spans="2:13" hidden="1" x14ac:dyDescent="0.25">
      <c r="B512" s="15"/>
      <c r="C512" s="67" t="s">
        <v>582</v>
      </c>
      <c r="D512" s="67" t="s">
        <v>4588</v>
      </c>
      <c r="E512" s="67" t="s">
        <v>459</v>
      </c>
      <c r="F512" s="67" t="s">
        <v>475</v>
      </c>
      <c r="G512" s="151" t="s">
        <v>6657</v>
      </c>
      <c r="H512" s="151"/>
      <c r="M512" s="16"/>
    </row>
    <row r="513" spans="2:13" hidden="1" x14ac:dyDescent="0.25">
      <c r="B513" s="15"/>
      <c r="C513" s="67" t="s">
        <v>583</v>
      </c>
      <c r="D513" s="67" t="s">
        <v>4785</v>
      </c>
      <c r="E513" s="67" t="s">
        <v>459</v>
      </c>
      <c r="F513" s="67" t="s">
        <v>483</v>
      </c>
      <c r="G513" s="151" t="s">
        <v>6657</v>
      </c>
      <c r="H513" s="151"/>
      <c r="M513" s="16"/>
    </row>
    <row r="514" spans="2:13" hidden="1" x14ac:dyDescent="0.25">
      <c r="B514" s="15"/>
      <c r="C514" s="67" t="s">
        <v>584</v>
      </c>
      <c r="D514" s="67" t="s">
        <v>4786</v>
      </c>
      <c r="E514" s="67" t="s">
        <v>459</v>
      </c>
      <c r="F514" s="67" t="s">
        <v>485</v>
      </c>
      <c r="G514" s="151" t="s">
        <v>6657</v>
      </c>
      <c r="H514" s="151"/>
      <c r="M514" s="16"/>
    </row>
    <row r="515" spans="2:13" hidden="1" x14ac:dyDescent="0.25">
      <c r="B515" s="15"/>
      <c r="C515" s="67" t="s">
        <v>585</v>
      </c>
      <c r="D515" s="67" t="s">
        <v>5463</v>
      </c>
      <c r="E515" s="67" t="s">
        <v>59</v>
      </c>
      <c r="F515" s="67" t="s">
        <v>60</v>
      </c>
      <c r="G515" s="151" t="s">
        <v>4243</v>
      </c>
      <c r="H515" s="151"/>
      <c r="M515" s="16"/>
    </row>
    <row r="516" spans="2:13" hidden="1" x14ac:dyDescent="0.25">
      <c r="B516" s="15"/>
      <c r="C516" s="67" t="s">
        <v>586</v>
      </c>
      <c r="D516" s="67" t="s">
        <v>5464</v>
      </c>
      <c r="E516" s="67" t="s">
        <v>59</v>
      </c>
      <c r="F516" s="67" t="s">
        <v>60</v>
      </c>
      <c r="G516" s="151" t="s">
        <v>6657</v>
      </c>
      <c r="H516" s="151"/>
      <c r="M516" s="16"/>
    </row>
    <row r="517" spans="2:13" hidden="1" x14ac:dyDescent="0.25">
      <c r="B517" s="15"/>
      <c r="C517" s="67" t="s">
        <v>587</v>
      </c>
      <c r="D517" s="67" t="s">
        <v>5465</v>
      </c>
      <c r="E517" s="67" t="s">
        <v>59</v>
      </c>
      <c r="F517" s="67" t="s">
        <v>60</v>
      </c>
      <c r="G517" s="151" t="s">
        <v>6657</v>
      </c>
      <c r="H517" s="151"/>
      <c r="M517" s="16"/>
    </row>
    <row r="518" spans="2:13" hidden="1" x14ac:dyDescent="0.25">
      <c r="B518" s="15"/>
      <c r="C518" s="67" t="s">
        <v>588</v>
      </c>
      <c r="D518" s="67" t="s">
        <v>5466</v>
      </c>
      <c r="E518" s="67" t="s">
        <v>59</v>
      </c>
      <c r="F518" s="67" t="s">
        <v>60</v>
      </c>
      <c r="G518" s="151" t="s">
        <v>6657</v>
      </c>
      <c r="H518" s="151"/>
      <c r="M518" s="16"/>
    </row>
    <row r="519" spans="2:13" hidden="1" x14ac:dyDescent="0.25">
      <c r="B519" s="15"/>
      <c r="C519" s="67" t="s">
        <v>589</v>
      </c>
      <c r="D519" s="67" t="s">
        <v>5375</v>
      </c>
      <c r="E519" s="67" t="s">
        <v>59</v>
      </c>
      <c r="F519" s="67" t="s">
        <v>60</v>
      </c>
      <c r="G519" s="151" t="s">
        <v>6657</v>
      </c>
      <c r="H519" s="151"/>
      <c r="M519" s="16"/>
    </row>
    <row r="520" spans="2:13" hidden="1" x14ac:dyDescent="0.25">
      <c r="B520" s="15"/>
      <c r="C520" s="67" t="s">
        <v>590</v>
      </c>
      <c r="D520" s="67" t="s">
        <v>5376</v>
      </c>
      <c r="E520" s="67" t="s">
        <v>59</v>
      </c>
      <c r="F520" s="67" t="s">
        <v>60</v>
      </c>
      <c r="G520" s="151" t="s">
        <v>6657</v>
      </c>
      <c r="H520" s="151"/>
      <c r="M520" s="16"/>
    </row>
    <row r="521" spans="2:13" hidden="1" x14ac:dyDescent="0.25">
      <c r="B521" s="15"/>
      <c r="C521" s="67" t="s">
        <v>591</v>
      </c>
      <c r="D521" s="67" t="s">
        <v>6165</v>
      </c>
      <c r="E521" s="67" t="s">
        <v>71</v>
      </c>
      <c r="F521" s="67" t="s">
        <v>71</v>
      </c>
      <c r="G521" s="151" t="s">
        <v>6657</v>
      </c>
      <c r="H521" s="151"/>
      <c r="M521" s="16"/>
    </row>
    <row r="522" spans="2:13" hidden="1" x14ac:dyDescent="0.25">
      <c r="B522" s="15"/>
      <c r="C522" s="67" t="s">
        <v>592</v>
      </c>
      <c r="D522" s="67" t="s">
        <v>6100</v>
      </c>
      <c r="E522" s="67" t="s">
        <v>71</v>
      </c>
      <c r="F522" s="67" t="s">
        <v>451</v>
      </c>
      <c r="G522" s="151" t="s">
        <v>6657</v>
      </c>
      <c r="H522" s="151"/>
      <c r="M522" s="16"/>
    </row>
    <row r="523" spans="2:13" hidden="1" x14ac:dyDescent="0.25">
      <c r="B523" s="15"/>
      <c r="C523" s="67" t="s">
        <v>593</v>
      </c>
      <c r="D523" s="67" t="s">
        <v>4952</v>
      </c>
      <c r="E523" s="67" t="s">
        <v>86</v>
      </c>
      <c r="F523" s="67" t="s">
        <v>60</v>
      </c>
      <c r="G523" s="151" t="s">
        <v>6657</v>
      </c>
      <c r="H523" s="151"/>
      <c r="M523" s="16"/>
    </row>
    <row r="524" spans="2:13" hidden="1" x14ac:dyDescent="0.25">
      <c r="B524" s="15"/>
      <c r="C524" s="67" t="s">
        <v>594</v>
      </c>
      <c r="D524" s="67" t="s">
        <v>4803</v>
      </c>
      <c r="E524" s="67" t="s">
        <v>86</v>
      </c>
      <c r="F524" s="67" t="s">
        <v>191</v>
      </c>
      <c r="G524" s="151" t="s">
        <v>6657</v>
      </c>
      <c r="H524" s="151"/>
      <c r="M524" s="16"/>
    </row>
    <row r="525" spans="2:13" hidden="1" x14ac:dyDescent="0.25">
      <c r="B525" s="15"/>
      <c r="C525" s="67" t="s">
        <v>6591</v>
      </c>
      <c r="D525" s="67" t="s">
        <v>6592</v>
      </c>
      <c r="E525" s="67" t="s">
        <v>86</v>
      </c>
      <c r="F525" s="67" t="s">
        <v>60</v>
      </c>
      <c r="G525" s="151" t="s">
        <v>6657</v>
      </c>
      <c r="H525" s="151"/>
      <c r="M525" s="16"/>
    </row>
    <row r="526" spans="2:13" hidden="1" x14ac:dyDescent="0.25">
      <c r="B526" s="15"/>
      <c r="C526" s="67" t="s">
        <v>595</v>
      </c>
      <c r="D526" s="67" t="s">
        <v>5561</v>
      </c>
      <c r="E526" s="67" t="s">
        <v>59</v>
      </c>
      <c r="F526" s="67" t="s">
        <v>60</v>
      </c>
      <c r="G526" s="151" t="s">
        <v>6657</v>
      </c>
      <c r="H526" s="151"/>
      <c r="M526" s="16"/>
    </row>
    <row r="527" spans="2:13" hidden="1" x14ac:dyDescent="0.25">
      <c r="B527" s="15"/>
      <c r="C527" s="67" t="s">
        <v>596</v>
      </c>
      <c r="D527" s="67" t="s">
        <v>5550</v>
      </c>
      <c r="E527" s="67" t="s">
        <v>59</v>
      </c>
      <c r="F527" s="67" t="s">
        <v>60</v>
      </c>
      <c r="G527" s="151" t="s">
        <v>6657</v>
      </c>
      <c r="H527" s="151"/>
      <c r="M527" s="16"/>
    </row>
    <row r="528" spans="2:13" hidden="1" x14ac:dyDescent="0.25">
      <c r="B528" s="15"/>
      <c r="C528" s="67" t="s">
        <v>597</v>
      </c>
      <c r="D528" s="67" t="s">
        <v>5551</v>
      </c>
      <c r="E528" s="67" t="s">
        <v>59</v>
      </c>
      <c r="F528" s="67" t="s">
        <v>60</v>
      </c>
      <c r="G528" s="151" t="s">
        <v>6657</v>
      </c>
      <c r="H528" s="151"/>
      <c r="M528" s="16"/>
    </row>
    <row r="529" spans="2:13" hidden="1" x14ac:dyDescent="0.25">
      <c r="B529" s="15"/>
      <c r="C529" s="67" t="s">
        <v>598</v>
      </c>
      <c r="D529" s="67" t="s">
        <v>6166</v>
      </c>
      <c r="E529" s="67" t="s">
        <v>71</v>
      </c>
      <c r="F529" s="67" t="s">
        <v>71</v>
      </c>
      <c r="G529" s="151" t="s">
        <v>6657</v>
      </c>
      <c r="H529" s="151"/>
      <c r="M529" s="16"/>
    </row>
    <row r="530" spans="2:13" hidden="1" x14ac:dyDescent="0.25">
      <c r="B530" s="15"/>
      <c r="C530" s="67" t="s">
        <v>599</v>
      </c>
      <c r="D530" s="67" t="s">
        <v>4776</v>
      </c>
      <c r="E530" s="67" t="s">
        <v>86</v>
      </c>
      <c r="F530" s="67" t="s">
        <v>475</v>
      </c>
      <c r="G530" s="151" t="s">
        <v>6657</v>
      </c>
      <c r="H530" s="151"/>
      <c r="M530" s="16"/>
    </row>
    <row r="531" spans="2:13" hidden="1" x14ac:dyDescent="0.25">
      <c r="B531" s="15"/>
      <c r="C531" s="67" t="s">
        <v>600</v>
      </c>
      <c r="D531" s="67" t="s">
        <v>4735</v>
      </c>
      <c r="E531" s="67" t="s">
        <v>86</v>
      </c>
      <c r="F531" s="67" t="s">
        <v>232</v>
      </c>
      <c r="G531" s="151" t="s">
        <v>6657</v>
      </c>
      <c r="H531" s="151"/>
      <c r="M531" s="16"/>
    </row>
    <row r="532" spans="2:13" hidden="1" x14ac:dyDescent="0.25">
      <c r="B532" s="15"/>
      <c r="C532" s="67" t="s">
        <v>601</v>
      </c>
      <c r="D532" s="67" t="s">
        <v>4736</v>
      </c>
      <c r="E532" s="67" t="s">
        <v>86</v>
      </c>
      <c r="F532" s="67" t="s">
        <v>234</v>
      </c>
      <c r="G532" s="151" t="s">
        <v>6657</v>
      </c>
      <c r="H532" s="151"/>
      <c r="M532" s="16"/>
    </row>
    <row r="533" spans="2:13" hidden="1" x14ac:dyDescent="0.25">
      <c r="B533" s="15"/>
      <c r="C533" s="67" t="s">
        <v>602</v>
      </c>
      <c r="D533" s="67" t="s">
        <v>4737</v>
      </c>
      <c r="E533" s="67" t="s">
        <v>86</v>
      </c>
      <c r="F533" s="67" t="s">
        <v>236</v>
      </c>
      <c r="G533" s="151" t="s">
        <v>6657</v>
      </c>
      <c r="H533" s="151"/>
      <c r="M533" s="16"/>
    </row>
    <row r="534" spans="2:13" hidden="1" x14ac:dyDescent="0.25">
      <c r="B534" s="15"/>
      <c r="C534" s="67" t="s">
        <v>603</v>
      </c>
      <c r="D534" s="67" t="s">
        <v>4738</v>
      </c>
      <c r="E534" s="67" t="s">
        <v>86</v>
      </c>
      <c r="F534" s="67" t="s">
        <v>238</v>
      </c>
      <c r="G534" s="151" t="s">
        <v>6657</v>
      </c>
      <c r="H534" s="151"/>
      <c r="M534" s="16"/>
    </row>
    <row r="535" spans="2:13" hidden="1" x14ac:dyDescent="0.25">
      <c r="B535" s="15"/>
      <c r="C535" s="67" t="s">
        <v>604</v>
      </c>
      <c r="D535" s="67" t="s">
        <v>4739</v>
      </c>
      <c r="E535" s="67" t="s">
        <v>86</v>
      </c>
      <c r="F535" s="67" t="s">
        <v>240</v>
      </c>
      <c r="G535" s="151" t="s">
        <v>6657</v>
      </c>
      <c r="H535" s="151"/>
      <c r="M535" s="16"/>
    </row>
    <row r="536" spans="2:13" hidden="1" x14ac:dyDescent="0.25">
      <c r="B536" s="15"/>
      <c r="C536" s="67" t="s">
        <v>605</v>
      </c>
      <c r="D536" s="67" t="s">
        <v>4734</v>
      </c>
      <c r="E536" s="67" t="s">
        <v>86</v>
      </c>
      <c r="F536" s="67" t="s">
        <v>244</v>
      </c>
      <c r="G536" s="151" t="s">
        <v>6657</v>
      </c>
      <c r="H536" s="151"/>
      <c r="M536" s="16"/>
    </row>
    <row r="537" spans="2:13" hidden="1" x14ac:dyDescent="0.25">
      <c r="B537" s="15"/>
      <c r="C537" s="67" t="s">
        <v>6607</v>
      </c>
      <c r="D537" s="67" t="s">
        <v>6608</v>
      </c>
      <c r="E537" s="67" t="s">
        <v>59</v>
      </c>
      <c r="F537" s="67" t="s">
        <v>60</v>
      </c>
      <c r="G537" s="151" t="s">
        <v>6657</v>
      </c>
      <c r="H537" s="151"/>
      <c r="M537" s="16"/>
    </row>
    <row r="538" spans="2:13" hidden="1" x14ac:dyDescent="0.25">
      <c r="B538" s="15"/>
      <c r="C538" s="67" t="s">
        <v>606</v>
      </c>
      <c r="D538" s="67" t="s">
        <v>5420</v>
      </c>
      <c r="E538" s="67" t="s">
        <v>59</v>
      </c>
      <c r="F538" s="67" t="s">
        <v>60</v>
      </c>
      <c r="G538" s="151" t="s">
        <v>6657</v>
      </c>
      <c r="H538" s="151"/>
      <c r="M538" s="16"/>
    </row>
    <row r="539" spans="2:13" hidden="1" x14ac:dyDescent="0.25">
      <c r="B539" s="15"/>
      <c r="C539" s="67" t="s">
        <v>607</v>
      </c>
      <c r="D539" s="67" t="s">
        <v>5421</v>
      </c>
      <c r="E539" s="67" t="s">
        <v>59</v>
      </c>
      <c r="F539" s="67" t="s">
        <v>60</v>
      </c>
      <c r="G539" s="151" t="s">
        <v>6657</v>
      </c>
      <c r="H539" s="151"/>
      <c r="M539" s="16"/>
    </row>
    <row r="540" spans="2:13" hidden="1" x14ac:dyDescent="0.25">
      <c r="B540" s="15"/>
      <c r="C540" s="67" t="s">
        <v>608</v>
      </c>
      <c r="D540" s="67" t="s">
        <v>6096</v>
      </c>
      <c r="E540" s="67" t="s">
        <v>71</v>
      </c>
      <c r="F540" s="67" t="s">
        <v>72</v>
      </c>
      <c r="G540" s="151" t="s">
        <v>6657</v>
      </c>
      <c r="H540" s="151"/>
      <c r="M540" s="16"/>
    </row>
    <row r="541" spans="2:13" hidden="1" x14ac:dyDescent="0.25">
      <c r="B541" s="15"/>
      <c r="C541" s="67" t="s">
        <v>609</v>
      </c>
      <c r="D541" s="67" t="s">
        <v>5373</v>
      </c>
      <c r="E541" s="67" t="s">
        <v>59</v>
      </c>
      <c r="F541" s="67" t="s">
        <v>60</v>
      </c>
      <c r="G541" s="151" t="s">
        <v>6657</v>
      </c>
      <c r="H541" s="151"/>
      <c r="M541" s="16"/>
    </row>
    <row r="542" spans="2:13" hidden="1" x14ac:dyDescent="0.25">
      <c r="B542" s="15"/>
      <c r="C542" s="67" t="s">
        <v>610</v>
      </c>
      <c r="D542" s="67" t="s">
        <v>5374</v>
      </c>
      <c r="E542" s="67" t="s">
        <v>59</v>
      </c>
      <c r="F542" s="67" t="s">
        <v>60</v>
      </c>
      <c r="G542" s="151" t="s">
        <v>6657</v>
      </c>
      <c r="H542" s="151"/>
      <c r="M542" s="16"/>
    </row>
    <row r="543" spans="2:13" hidden="1" x14ac:dyDescent="0.25">
      <c r="B543" s="15"/>
      <c r="C543" s="67" t="s">
        <v>611</v>
      </c>
      <c r="D543" s="67" t="s">
        <v>5590</v>
      </c>
      <c r="E543" s="67" t="s">
        <v>59</v>
      </c>
      <c r="F543" s="67" t="s">
        <v>60</v>
      </c>
      <c r="G543" s="151" t="s">
        <v>6657</v>
      </c>
      <c r="H543" s="151"/>
      <c r="M543" s="16"/>
    </row>
    <row r="544" spans="2:13" hidden="1" x14ac:dyDescent="0.25">
      <c r="B544" s="15"/>
      <c r="C544" s="67" t="s">
        <v>612</v>
      </c>
      <c r="D544" s="67" t="s">
        <v>5581</v>
      </c>
      <c r="E544" s="67" t="s">
        <v>59</v>
      </c>
      <c r="F544" s="67" t="s">
        <v>60</v>
      </c>
      <c r="G544" s="151" t="s">
        <v>6657</v>
      </c>
      <c r="H544" s="151"/>
      <c r="M544" s="16"/>
    </row>
    <row r="545" spans="2:13" hidden="1" x14ac:dyDescent="0.25">
      <c r="B545" s="15"/>
      <c r="C545" s="67" t="s">
        <v>613</v>
      </c>
      <c r="D545" s="67" t="s">
        <v>5564</v>
      </c>
      <c r="E545" s="67" t="s">
        <v>59</v>
      </c>
      <c r="F545" s="67" t="s">
        <v>60</v>
      </c>
      <c r="G545" s="151" t="s">
        <v>6657</v>
      </c>
      <c r="H545" s="151"/>
      <c r="M545" s="16"/>
    </row>
    <row r="546" spans="2:13" hidden="1" x14ac:dyDescent="0.25">
      <c r="B546" s="15"/>
      <c r="C546" s="67" t="s">
        <v>614</v>
      </c>
      <c r="D546" s="67" t="s">
        <v>5518</v>
      </c>
      <c r="E546" s="67" t="s">
        <v>59</v>
      </c>
      <c r="F546" s="67" t="s">
        <v>60</v>
      </c>
      <c r="G546" s="151" t="s">
        <v>4243</v>
      </c>
      <c r="H546" s="151"/>
      <c r="M546" s="16"/>
    </row>
    <row r="547" spans="2:13" hidden="1" x14ac:dyDescent="0.25">
      <c r="B547" s="15"/>
      <c r="C547" s="67" t="s">
        <v>615</v>
      </c>
      <c r="D547" s="67" t="s">
        <v>5510</v>
      </c>
      <c r="E547" s="67" t="s">
        <v>59</v>
      </c>
      <c r="F547" s="67" t="s">
        <v>60</v>
      </c>
      <c r="G547" s="151" t="s">
        <v>6657</v>
      </c>
      <c r="H547" s="151"/>
      <c r="M547" s="16"/>
    </row>
    <row r="548" spans="2:13" hidden="1" x14ac:dyDescent="0.25">
      <c r="B548" s="15"/>
      <c r="C548" s="67" t="s">
        <v>616</v>
      </c>
      <c r="D548" s="67" t="s">
        <v>4863</v>
      </c>
      <c r="E548" s="67" t="s">
        <v>78</v>
      </c>
      <c r="F548" s="67" t="s">
        <v>60</v>
      </c>
      <c r="G548" s="151" t="s">
        <v>6657</v>
      </c>
      <c r="H548" s="151"/>
      <c r="M548" s="16"/>
    </row>
    <row r="549" spans="2:13" hidden="1" x14ac:dyDescent="0.25">
      <c r="B549" s="15"/>
      <c r="C549" s="67" t="s">
        <v>617</v>
      </c>
      <c r="D549" s="67" t="s">
        <v>4864</v>
      </c>
      <c r="E549" s="67" t="s">
        <v>78</v>
      </c>
      <c r="F549" s="67" t="s">
        <v>60</v>
      </c>
      <c r="G549" s="151" t="s">
        <v>6657</v>
      </c>
      <c r="H549" s="151"/>
      <c r="M549" s="16"/>
    </row>
    <row r="550" spans="2:13" hidden="1" x14ac:dyDescent="0.25">
      <c r="B550" s="15"/>
      <c r="C550" s="67" t="s">
        <v>618</v>
      </c>
      <c r="D550" s="67" t="s">
        <v>5879</v>
      </c>
      <c r="E550" s="67" t="s">
        <v>144</v>
      </c>
      <c r="F550" s="67" t="s">
        <v>60</v>
      </c>
      <c r="G550" s="151" t="s">
        <v>6657</v>
      </c>
      <c r="H550" s="151"/>
      <c r="M550" s="16"/>
    </row>
    <row r="551" spans="2:13" hidden="1" x14ac:dyDescent="0.25">
      <c r="B551" s="15"/>
      <c r="C551" s="67" t="s">
        <v>619</v>
      </c>
      <c r="D551" s="67" t="s">
        <v>5878</v>
      </c>
      <c r="E551" s="67" t="s">
        <v>144</v>
      </c>
      <c r="F551" s="67" t="s">
        <v>60</v>
      </c>
      <c r="G551" s="151" t="s">
        <v>6657</v>
      </c>
      <c r="H551" s="151"/>
      <c r="M551" s="16"/>
    </row>
    <row r="552" spans="2:13" hidden="1" x14ac:dyDescent="0.25">
      <c r="B552" s="15"/>
      <c r="C552" s="67" t="s">
        <v>620</v>
      </c>
      <c r="D552" s="67" t="s">
        <v>5951</v>
      </c>
      <c r="E552" s="67" t="s">
        <v>149</v>
      </c>
      <c r="F552" s="67" t="s">
        <v>60</v>
      </c>
      <c r="G552" s="151" t="s">
        <v>6657</v>
      </c>
      <c r="H552" s="151"/>
      <c r="M552" s="16"/>
    </row>
    <row r="553" spans="2:13" hidden="1" x14ac:dyDescent="0.25">
      <c r="B553" s="15"/>
      <c r="C553" s="67" t="s">
        <v>621</v>
      </c>
      <c r="D553" s="67" t="s">
        <v>5950</v>
      </c>
      <c r="E553" s="67" t="s">
        <v>149</v>
      </c>
      <c r="F553" s="67" t="s">
        <v>60</v>
      </c>
      <c r="G553" s="151" t="s">
        <v>6657</v>
      </c>
      <c r="H553" s="151"/>
      <c r="M553" s="16"/>
    </row>
    <row r="554" spans="2:13" hidden="1" x14ac:dyDescent="0.25">
      <c r="B554" s="15"/>
      <c r="C554" s="67" t="s">
        <v>622</v>
      </c>
      <c r="D554" s="67" t="s">
        <v>5884</v>
      </c>
      <c r="E554" s="67" t="s">
        <v>144</v>
      </c>
      <c r="F554" s="67" t="s">
        <v>60</v>
      </c>
      <c r="G554" s="151" t="s">
        <v>6657</v>
      </c>
      <c r="H554" s="151"/>
      <c r="M554" s="16"/>
    </row>
    <row r="555" spans="2:13" hidden="1" x14ac:dyDescent="0.25">
      <c r="B555" s="15"/>
      <c r="C555" s="67" t="s">
        <v>623</v>
      </c>
      <c r="D555" s="67" t="s">
        <v>5883</v>
      </c>
      <c r="E555" s="67" t="s">
        <v>144</v>
      </c>
      <c r="F555" s="67" t="s">
        <v>60</v>
      </c>
      <c r="G555" s="151" t="s">
        <v>6657</v>
      </c>
      <c r="H555" s="151"/>
      <c r="M555" s="16"/>
    </row>
    <row r="556" spans="2:13" hidden="1" x14ac:dyDescent="0.25">
      <c r="B556" s="15"/>
      <c r="C556" s="67" t="s">
        <v>624</v>
      </c>
      <c r="D556" s="67" t="s">
        <v>5778</v>
      </c>
      <c r="E556" s="67" t="s">
        <v>59</v>
      </c>
      <c r="F556" s="67" t="s">
        <v>60</v>
      </c>
      <c r="G556" s="151" t="s">
        <v>6657</v>
      </c>
      <c r="H556" s="151"/>
      <c r="M556" s="16"/>
    </row>
    <row r="557" spans="2:13" hidden="1" x14ac:dyDescent="0.25">
      <c r="B557" s="15"/>
      <c r="C557" s="67" t="s">
        <v>625</v>
      </c>
      <c r="D557" s="67" t="s">
        <v>5777</v>
      </c>
      <c r="E557" s="67" t="s">
        <v>59</v>
      </c>
      <c r="F557" s="67" t="s">
        <v>60</v>
      </c>
      <c r="G557" s="151" t="s">
        <v>6657</v>
      </c>
      <c r="H557" s="151"/>
      <c r="M557" s="16"/>
    </row>
    <row r="558" spans="2:13" hidden="1" x14ac:dyDescent="0.25">
      <c r="B558" s="15"/>
      <c r="C558" s="67" t="s">
        <v>626</v>
      </c>
      <c r="D558" s="67" t="s">
        <v>5776</v>
      </c>
      <c r="E558" s="67" t="s">
        <v>59</v>
      </c>
      <c r="F558" s="67" t="s">
        <v>60</v>
      </c>
      <c r="G558" s="151" t="s">
        <v>6657</v>
      </c>
      <c r="H558" s="151"/>
      <c r="M558" s="16"/>
    </row>
    <row r="559" spans="2:13" hidden="1" x14ac:dyDescent="0.25">
      <c r="B559" s="15"/>
      <c r="C559" s="67" t="s">
        <v>627</v>
      </c>
      <c r="D559" s="67" t="s">
        <v>5882</v>
      </c>
      <c r="E559" s="67" t="s">
        <v>144</v>
      </c>
      <c r="F559" s="67" t="s">
        <v>60</v>
      </c>
      <c r="G559" s="151" t="s">
        <v>6657</v>
      </c>
      <c r="H559" s="151"/>
      <c r="M559" s="16"/>
    </row>
    <row r="560" spans="2:13" hidden="1" x14ac:dyDescent="0.25">
      <c r="B560" s="15"/>
      <c r="C560" s="67" t="s">
        <v>628</v>
      </c>
      <c r="D560" s="67" t="s">
        <v>5881</v>
      </c>
      <c r="E560" s="67" t="s">
        <v>144</v>
      </c>
      <c r="F560" s="67" t="s">
        <v>60</v>
      </c>
      <c r="G560" s="151" t="s">
        <v>6657</v>
      </c>
      <c r="H560" s="151"/>
      <c r="M560" s="16"/>
    </row>
    <row r="561" spans="2:13" hidden="1" x14ac:dyDescent="0.25">
      <c r="B561" s="15"/>
      <c r="C561" s="67" t="s">
        <v>629</v>
      </c>
      <c r="D561" s="67" t="s">
        <v>5917</v>
      </c>
      <c r="E561" s="67" t="s">
        <v>149</v>
      </c>
      <c r="F561" s="67" t="s">
        <v>60</v>
      </c>
      <c r="G561" s="151" t="s">
        <v>6657</v>
      </c>
      <c r="H561" s="151"/>
      <c r="M561" s="16"/>
    </row>
    <row r="562" spans="2:13" hidden="1" x14ac:dyDescent="0.25">
      <c r="B562" s="15"/>
      <c r="C562" s="67" t="s">
        <v>630</v>
      </c>
      <c r="D562" s="67" t="s">
        <v>5916</v>
      </c>
      <c r="E562" s="67" t="s">
        <v>149</v>
      </c>
      <c r="F562" s="67" t="s">
        <v>60</v>
      </c>
      <c r="G562" s="151" t="s">
        <v>6657</v>
      </c>
      <c r="H562" s="151"/>
      <c r="M562" s="16"/>
    </row>
    <row r="563" spans="2:13" hidden="1" x14ac:dyDescent="0.25">
      <c r="B563" s="15"/>
      <c r="C563" s="67" t="s">
        <v>631</v>
      </c>
      <c r="D563" s="67" t="s">
        <v>5880</v>
      </c>
      <c r="E563" s="67" t="s">
        <v>144</v>
      </c>
      <c r="F563" s="67" t="s">
        <v>60</v>
      </c>
      <c r="G563" s="151" t="s">
        <v>6657</v>
      </c>
      <c r="H563" s="151"/>
      <c r="M563" s="16"/>
    </row>
    <row r="564" spans="2:13" hidden="1" x14ac:dyDescent="0.25">
      <c r="B564" s="15"/>
      <c r="C564" s="67" t="s">
        <v>632</v>
      </c>
      <c r="D564" s="67" t="s">
        <v>5948</v>
      </c>
      <c r="E564" s="67" t="s">
        <v>71</v>
      </c>
      <c r="F564" s="67" t="s">
        <v>60</v>
      </c>
      <c r="G564" s="151" t="s">
        <v>6657</v>
      </c>
      <c r="H564" s="151"/>
      <c r="M564" s="16"/>
    </row>
    <row r="565" spans="2:13" hidden="1" x14ac:dyDescent="0.25">
      <c r="B565" s="15"/>
      <c r="C565" s="67" t="s">
        <v>633</v>
      </c>
      <c r="D565" s="67" t="s">
        <v>5947</v>
      </c>
      <c r="E565" s="67" t="s">
        <v>71</v>
      </c>
      <c r="F565" s="67" t="s">
        <v>60</v>
      </c>
      <c r="G565" s="151" t="s">
        <v>6657</v>
      </c>
      <c r="H565" s="151"/>
      <c r="M565" s="16"/>
    </row>
    <row r="566" spans="2:13" hidden="1" x14ac:dyDescent="0.25">
      <c r="B566" s="15"/>
      <c r="C566" s="67" t="s">
        <v>634</v>
      </c>
      <c r="D566" s="67" t="s">
        <v>5911</v>
      </c>
      <c r="E566" s="67" t="s">
        <v>149</v>
      </c>
      <c r="F566" s="67" t="s">
        <v>60</v>
      </c>
      <c r="G566" s="151" t="s">
        <v>6657</v>
      </c>
      <c r="H566" s="151"/>
      <c r="M566" s="16"/>
    </row>
    <row r="567" spans="2:13" hidden="1" x14ac:dyDescent="0.25">
      <c r="B567" s="15"/>
      <c r="C567" s="67" t="s">
        <v>635</v>
      </c>
      <c r="D567" s="67" t="s">
        <v>5910</v>
      </c>
      <c r="E567" s="67" t="s">
        <v>149</v>
      </c>
      <c r="F567" s="67" t="s">
        <v>60</v>
      </c>
      <c r="G567" s="151" t="s">
        <v>6657</v>
      </c>
      <c r="H567" s="151"/>
      <c r="M567" s="16"/>
    </row>
    <row r="568" spans="2:13" hidden="1" x14ac:dyDescent="0.25">
      <c r="B568" s="15"/>
      <c r="C568" s="67" t="s">
        <v>636</v>
      </c>
      <c r="D568" s="67" t="s">
        <v>5915</v>
      </c>
      <c r="E568" s="67" t="s">
        <v>149</v>
      </c>
      <c r="F568" s="67" t="s">
        <v>60</v>
      </c>
      <c r="G568" s="151" t="s">
        <v>6657</v>
      </c>
      <c r="H568" s="151"/>
      <c r="M568" s="16"/>
    </row>
    <row r="569" spans="2:13" hidden="1" x14ac:dyDescent="0.25">
      <c r="B569" s="15"/>
      <c r="C569" s="67" t="s">
        <v>637</v>
      </c>
      <c r="D569" s="67" t="s">
        <v>5914</v>
      </c>
      <c r="E569" s="67" t="s">
        <v>149</v>
      </c>
      <c r="F569" s="67" t="s">
        <v>60</v>
      </c>
      <c r="G569" s="151" t="s">
        <v>6657</v>
      </c>
      <c r="H569" s="151"/>
      <c r="M569" s="16"/>
    </row>
    <row r="570" spans="2:13" hidden="1" x14ac:dyDescent="0.25">
      <c r="B570" s="15"/>
      <c r="C570" s="67" t="s">
        <v>638</v>
      </c>
      <c r="D570" s="67" t="s">
        <v>5906</v>
      </c>
      <c r="E570" s="67" t="s">
        <v>149</v>
      </c>
      <c r="F570" s="67" t="s">
        <v>60</v>
      </c>
      <c r="G570" s="151" t="s">
        <v>6657</v>
      </c>
      <c r="H570" s="151"/>
      <c r="M570" s="16"/>
    </row>
    <row r="571" spans="2:13" hidden="1" x14ac:dyDescent="0.25">
      <c r="B571" s="15"/>
      <c r="C571" s="67" t="s">
        <v>639</v>
      </c>
      <c r="D571" s="67" t="s">
        <v>5908</v>
      </c>
      <c r="E571" s="67" t="s">
        <v>149</v>
      </c>
      <c r="F571" s="67" t="s">
        <v>60</v>
      </c>
      <c r="G571" s="151" t="s">
        <v>6657</v>
      </c>
      <c r="H571" s="151"/>
      <c r="M571" s="16"/>
    </row>
    <row r="572" spans="2:13" hidden="1" x14ac:dyDescent="0.25">
      <c r="B572" s="15"/>
      <c r="C572" s="67" t="s">
        <v>640</v>
      </c>
      <c r="D572" s="67" t="s">
        <v>5909</v>
      </c>
      <c r="E572" s="67" t="s">
        <v>149</v>
      </c>
      <c r="F572" s="67" t="s">
        <v>60</v>
      </c>
      <c r="G572" s="151" t="s">
        <v>6657</v>
      </c>
      <c r="H572" s="151"/>
      <c r="M572" s="16"/>
    </row>
    <row r="573" spans="2:13" hidden="1" x14ac:dyDescent="0.25">
      <c r="B573" s="15"/>
      <c r="C573" s="67" t="s">
        <v>641</v>
      </c>
      <c r="D573" s="67" t="s">
        <v>5907</v>
      </c>
      <c r="E573" s="67" t="s">
        <v>149</v>
      </c>
      <c r="F573" s="67" t="s">
        <v>60</v>
      </c>
      <c r="G573" s="151" t="s">
        <v>6657</v>
      </c>
      <c r="H573" s="151"/>
      <c r="M573" s="16"/>
    </row>
    <row r="574" spans="2:13" hidden="1" x14ac:dyDescent="0.25">
      <c r="B574" s="15"/>
      <c r="C574" s="67" t="s">
        <v>642</v>
      </c>
      <c r="D574" s="67" t="s">
        <v>5905</v>
      </c>
      <c r="E574" s="67" t="s">
        <v>149</v>
      </c>
      <c r="F574" s="67" t="s">
        <v>60</v>
      </c>
      <c r="G574" s="151" t="s">
        <v>6657</v>
      </c>
      <c r="H574" s="151"/>
      <c r="M574" s="16"/>
    </row>
    <row r="575" spans="2:13" hidden="1" x14ac:dyDescent="0.25">
      <c r="B575" s="15"/>
      <c r="C575" s="67" t="s">
        <v>643</v>
      </c>
      <c r="D575" s="67" t="s">
        <v>5780</v>
      </c>
      <c r="E575" s="67" t="s">
        <v>59</v>
      </c>
      <c r="F575" s="67" t="s">
        <v>60</v>
      </c>
      <c r="G575" s="151" t="s">
        <v>6657</v>
      </c>
      <c r="H575" s="151"/>
      <c r="M575" s="16"/>
    </row>
    <row r="576" spans="2:13" hidden="1" x14ac:dyDescent="0.25">
      <c r="B576" s="15"/>
      <c r="C576" s="67" t="s">
        <v>644</v>
      </c>
      <c r="D576" s="67" t="s">
        <v>5779</v>
      </c>
      <c r="E576" s="67" t="s">
        <v>59</v>
      </c>
      <c r="F576" s="67" t="s">
        <v>60</v>
      </c>
      <c r="G576" s="151" t="s">
        <v>6657</v>
      </c>
      <c r="H576" s="151"/>
      <c r="M576" s="16"/>
    </row>
    <row r="577" spans="2:13" hidden="1" x14ac:dyDescent="0.25">
      <c r="B577" s="15"/>
      <c r="C577" s="67" t="s">
        <v>645</v>
      </c>
      <c r="D577" s="67" t="s">
        <v>5893</v>
      </c>
      <c r="E577" s="67" t="s">
        <v>71</v>
      </c>
      <c r="F577" s="67" t="s">
        <v>60</v>
      </c>
      <c r="G577" s="151" t="s">
        <v>6657</v>
      </c>
      <c r="H577" s="151"/>
      <c r="M577" s="16"/>
    </row>
    <row r="578" spans="2:13" hidden="1" x14ac:dyDescent="0.25">
      <c r="B578" s="15"/>
      <c r="C578" s="67" t="s">
        <v>646</v>
      </c>
      <c r="D578" s="67" t="s">
        <v>5928</v>
      </c>
      <c r="E578" s="67" t="s">
        <v>134</v>
      </c>
      <c r="F578" s="67" t="s">
        <v>60</v>
      </c>
      <c r="G578" s="151" t="s">
        <v>6657</v>
      </c>
      <c r="H578" s="151"/>
      <c r="M578" s="16"/>
    </row>
    <row r="579" spans="2:13" hidden="1" x14ac:dyDescent="0.25">
      <c r="B579" s="15"/>
      <c r="C579" s="67" t="s">
        <v>647</v>
      </c>
      <c r="D579" s="67" t="s">
        <v>5927</v>
      </c>
      <c r="E579" s="67" t="s">
        <v>134</v>
      </c>
      <c r="F579" s="67" t="s">
        <v>60</v>
      </c>
      <c r="G579" s="151" t="s">
        <v>6657</v>
      </c>
      <c r="H579" s="151"/>
      <c r="M579" s="16"/>
    </row>
    <row r="580" spans="2:13" hidden="1" x14ac:dyDescent="0.25">
      <c r="B580" s="15"/>
      <c r="C580" s="67" t="s">
        <v>651</v>
      </c>
      <c r="D580" s="67" t="s">
        <v>5926</v>
      </c>
      <c r="E580" s="67" t="s">
        <v>134</v>
      </c>
      <c r="F580" s="67" t="s">
        <v>60</v>
      </c>
      <c r="G580" s="151" t="s">
        <v>6657</v>
      </c>
      <c r="H580" s="151"/>
      <c r="M580" s="16"/>
    </row>
    <row r="581" spans="2:13" hidden="1" x14ac:dyDescent="0.25">
      <c r="B581" s="15"/>
      <c r="C581" s="67" t="s">
        <v>657</v>
      </c>
      <c r="D581" s="67" t="s">
        <v>5930</v>
      </c>
      <c r="E581" s="67" t="s">
        <v>134</v>
      </c>
      <c r="F581" s="67" t="s">
        <v>60</v>
      </c>
      <c r="G581" s="151" t="s">
        <v>6657</v>
      </c>
      <c r="H581" s="151"/>
      <c r="M581" s="16"/>
    </row>
    <row r="582" spans="2:13" hidden="1" x14ac:dyDescent="0.25">
      <c r="B582" s="15"/>
      <c r="C582" s="67" t="s">
        <v>649</v>
      </c>
      <c r="D582" s="67" t="s">
        <v>5936</v>
      </c>
      <c r="E582" s="67" t="s">
        <v>134</v>
      </c>
      <c r="F582" s="67" t="s">
        <v>60</v>
      </c>
      <c r="G582" s="151" t="s">
        <v>6657</v>
      </c>
      <c r="H582" s="151"/>
      <c r="M582" s="16"/>
    </row>
    <row r="583" spans="2:13" hidden="1" x14ac:dyDescent="0.25">
      <c r="B583" s="15"/>
      <c r="C583" s="67" t="s">
        <v>650</v>
      </c>
      <c r="D583" s="67" t="s">
        <v>5924</v>
      </c>
      <c r="E583" s="67" t="s">
        <v>134</v>
      </c>
      <c r="F583" s="67" t="s">
        <v>60</v>
      </c>
      <c r="G583" s="151" t="s">
        <v>6657</v>
      </c>
      <c r="H583" s="151"/>
      <c r="M583" s="16"/>
    </row>
    <row r="584" spans="2:13" hidden="1" x14ac:dyDescent="0.25">
      <c r="B584" s="15"/>
      <c r="C584" s="67" t="s">
        <v>652</v>
      </c>
      <c r="D584" s="67" t="s">
        <v>5934</v>
      </c>
      <c r="E584" s="67" t="s">
        <v>134</v>
      </c>
      <c r="F584" s="67" t="s">
        <v>60</v>
      </c>
      <c r="G584" s="151" t="s">
        <v>6657</v>
      </c>
      <c r="H584" s="151"/>
      <c r="M584" s="16"/>
    </row>
    <row r="585" spans="2:13" hidden="1" x14ac:dyDescent="0.25">
      <c r="B585" s="15"/>
      <c r="C585" s="67" t="s">
        <v>653</v>
      </c>
      <c r="D585" s="67" t="s">
        <v>5938</v>
      </c>
      <c r="E585" s="67" t="s">
        <v>134</v>
      </c>
      <c r="F585" s="67" t="s">
        <v>60</v>
      </c>
      <c r="G585" s="151" t="s">
        <v>6657</v>
      </c>
      <c r="H585" s="151"/>
      <c r="M585" s="16"/>
    </row>
    <row r="586" spans="2:13" hidden="1" x14ac:dyDescent="0.25">
      <c r="B586" s="15"/>
      <c r="C586" s="67" t="s">
        <v>654</v>
      </c>
      <c r="D586" s="67" t="s">
        <v>5897</v>
      </c>
      <c r="E586" s="67" t="s">
        <v>134</v>
      </c>
      <c r="F586" s="67" t="s">
        <v>60</v>
      </c>
      <c r="G586" s="151" t="s">
        <v>6657</v>
      </c>
      <c r="H586" s="151"/>
      <c r="M586" s="16"/>
    </row>
    <row r="587" spans="2:13" hidden="1" x14ac:dyDescent="0.25">
      <c r="B587" s="15"/>
      <c r="C587" s="67" t="s">
        <v>655</v>
      </c>
      <c r="D587" s="67" t="s">
        <v>5946</v>
      </c>
      <c r="E587" s="67" t="s">
        <v>134</v>
      </c>
      <c r="F587" s="67" t="s">
        <v>60</v>
      </c>
      <c r="G587" s="151" t="s">
        <v>6657</v>
      </c>
      <c r="H587" s="151"/>
      <c r="M587" s="16"/>
    </row>
    <row r="588" spans="2:13" hidden="1" x14ac:dyDescent="0.25">
      <c r="B588" s="15"/>
      <c r="C588" s="67" t="s">
        <v>656</v>
      </c>
      <c r="D588" s="67" t="s">
        <v>5932</v>
      </c>
      <c r="E588" s="67" t="s">
        <v>134</v>
      </c>
      <c r="F588" s="67" t="s">
        <v>60</v>
      </c>
      <c r="G588" s="151" t="s">
        <v>6657</v>
      </c>
      <c r="H588" s="151"/>
      <c r="M588" s="16"/>
    </row>
    <row r="589" spans="2:13" hidden="1" x14ac:dyDescent="0.25">
      <c r="B589" s="15"/>
      <c r="C589" s="67" t="s">
        <v>648</v>
      </c>
      <c r="D589" s="67" t="s">
        <v>5895</v>
      </c>
      <c r="E589" s="67" t="s">
        <v>134</v>
      </c>
      <c r="F589" s="67" t="s">
        <v>60</v>
      </c>
      <c r="G589" s="151" t="s">
        <v>6657</v>
      </c>
      <c r="H589" s="151"/>
      <c r="M589" s="16"/>
    </row>
    <row r="590" spans="2:13" hidden="1" x14ac:dyDescent="0.25">
      <c r="B590" s="15"/>
      <c r="C590" s="67" t="s">
        <v>667</v>
      </c>
      <c r="D590" s="67" t="s">
        <v>5929</v>
      </c>
      <c r="E590" s="67" t="s">
        <v>134</v>
      </c>
      <c r="F590" s="67" t="s">
        <v>60</v>
      </c>
      <c r="G590" s="151" t="s">
        <v>6657</v>
      </c>
      <c r="H590" s="151"/>
      <c r="M590" s="16"/>
    </row>
    <row r="591" spans="2:13" hidden="1" x14ac:dyDescent="0.25">
      <c r="B591" s="15"/>
      <c r="C591" s="67" t="s">
        <v>658</v>
      </c>
      <c r="D591" s="67" t="s">
        <v>5894</v>
      </c>
      <c r="E591" s="67" t="s">
        <v>134</v>
      </c>
      <c r="F591" s="67" t="s">
        <v>60</v>
      </c>
      <c r="G591" s="151" t="s">
        <v>6657</v>
      </c>
      <c r="H591" s="151"/>
      <c r="M591" s="16"/>
    </row>
    <row r="592" spans="2:13" hidden="1" x14ac:dyDescent="0.25">
      <c r="B592" s="15"/>
      <c r="C592" s="67" t="s">
        <v>659</v>
      </c>
      <c r="D592" s="67" t="s">
        <v>5935</v>
      </c>
      <c r="E592" s="67" t="s">
        <v>134</v>
      </c>
      <c r="F592" s="67" t="s">
        <v>60</v>
      </c>
      <c r="G592" s="151" t="s">
        <v>6657</v>
      </c>
      <c r="H592" s="151"/>
      <c r="M592" s="16"/>
    </row>
    <row r="593" spans="2:13" hidden="1" x14ac:dyDescent="0.25">
      <c r="B593" s="15"/>
      <c r="C593" s="67" t="s">
        <v>660</v>
      </c>
      <c r="D593" s="67" t="s">
        <v>5923</v>
      </c>
      <c r="E593" s="67" t="s">
        <v>134</v>
      </c>
      <c r="F593" s="67" t="s">
        <v>60</v>
      </c>
      <c r="G593" s="151" t="s">
        <v>6657</v>
      </c>
      <c r="H593" s="151"/>
      <c r="M593" s="16"/>
    </row>
    <row r="594" spans="2:13" hidden="1" x14ac:dyDescent="0.25">
      <c r="B594" s="15"/>
      <c r="C594" s="67" t="s">
        <v>661</v>
      </c>
      <c r="D594" s="67" t="s">
        <v>5925</v>
      </c>
      <c r="E594" s="67" t="s">
        <v>134</v>
      </c>
      <c r="F594" s="67" t="s">
        <v>60</v>
      </c>
      <c r="G594" s="151" t="s">
        <v>6657</v>
      </c>
      <c r="H594" s="151"/>
      <c r="M594" s="16"/>
    </row>
    <row r="595" spans="2:13" hidden="1" x14ac:dyDescent="0.25">
      <c r="B595" s="15"/>
      <c r="C595" s="67" t="s">
        <v>662</v>
      </c>
      <c r="D595" s="67" t="s">
        <v>5933</v>
      </c>
      <c r="E595" s="67" t="s">
        <v>134</v>
      </c>
      <c r="F595" s="67" t="s">
        <v>60</v>
      </c>
      <c r="G595" s="151" t="s">
        <v>6657</v>
      </c>
      <c r="H595" s="151"/>
      <c r="M595" s="16"/>
    </row>
    <row r="596" spans="2:13" hidden="1" x14ac:dyDescent="0.25">
      <c r="B596" s="15"/>
      <c r="C596" s="67" t="s">
        <v>663</v>
      </c>
      <c r="D596" s="67" t="s">
        <v>5937</v>
      </c>
      <c r="E596" s="67" t="s">
        <v>134</v>
      </c>
      <c r="F596" s="67" t="s">
        <v>60</v>
      </c>
      <c r="G596" s="151" t="s">
        <v>6657</v>
      </c>
      <c r="H596" s="151"/>
      <c r="M596" s="16"/>
    </row>
    <row r="597" spans="2:13" hidden="1" x14ac:dyDescent="0.25">
      <c r="B597" s="15"/>
      <c r="C597" s="67" t="s">
        <v>664</v>
      </c>
      <c r="D597" s="67" t="s">
        <v>5896</v>
      </c>
      <c r="E597" s="67" t="s">
        <v>134</v>
      </c>
      <c r="F597" s="67" t="s">
        <v>60</v>
      </c>
      <c r="G597" s="151" t="s">
        <v>6657</v>
      </c>
      <c r="H597" s="151"/>
      <c r="M597" s="16"/>
    </row>
    <row r="598" spans="2:13" hidden="1" x14ac:dyDescent="0.25">
      <c r="B598" s="15"/>
      <c r="C598" s="67" t="s">
        <v>665</v>
      </c>
      <c r="D598" s="67" t="s">
        <v>5945</v>
      </c>
      <c r="E598" s="67" t="s">
        <v>134</v>
      </c>
      <c r="F598" s="67" t="s">
        <v>60</v>
      </c>
      <c r="G598" s="151" t="s">
        <v>6657</v>
      </c>
      <c r="H598" s="151"/>
      <c r="M598" s="16"/>
    </row>
    <row r="599" spans="2:13" hidden="1" x14ac:dyDescent="0.25">
      <c r="B599" s="15"/>
      <c r="C599" s="67" t="s">
        <v>666</v>
      </c>
      <c r="D599" s="67" t="s">
        <v>5931</v>
      </c>
      <c r="E599" s="67" t="s">
        <v>134</v>
      </c>
      <c r="F599" s="67" t="s">
        <v>60</v>
      </c>
      <c r="G599" s="151" t="s">
        <v>6657</v>
      </c>
      <c r="H599" s="151"/>
      <c r="M599" s="16"/>
    </row>
    <row r="600" spans="2:13" hidden="1" x14ac:dyDescent="0.25">
      <c r="B600" s="15"/>
      <c r="C600" s="67" t="s">
        <v>668</v>
      </c>
      <c r="D600" s="67" t="s">
        <v>5899</v>
      </c>
      <c r="E600" s="67" t="s">
        <v>78</v>
      </c>
      <c r="F600" s="67" t="s">
        <v>60</v>
      </c>
      <c r="G600" s="151" t="s">
        <v>6657</v>
      </c>
      <c r="H600" s="151"/>
      <c r="M600" s="16"/>
    </row>
    <row r="601" spans="2:13" hidden="1" x14ac:dyDescent="0.25">
      <c r="B601" s="15"/>
      <c r="C601" s="67" t="s">
        <v>669</v>
      </c>
      <c r="D601" s="67" t="s">
        <v>5898</v>
      </c>
      <c r="E601" s="67" t="s">
        <v>78</v>
      </c>
      <c r="F601" s="67" t="s">
        <v>60</v>
      </c>
      <c r="G601" s="151" t="s">
        <v>6657</v>
      </c>
      <c r="H601" s="151"/>
      <c r="M601" s="16"/>
    </row>
    <row r="602" spans="2:13" hidden="1" x14ac:dyDescent="0.25">
      <c r="B602" s="15"/>
      <c r="C602" s="67" t="s">
        <v>670</v>
      </c>
      <c r="D602" s="67" t="s">
        <v>5901</v>
      </c>
      <c r="E602" s="67" t="s">
        <v>78</v>
      </c>
      <c r="F602" s="67" t="s">
        <v>60</v>
      </c>
      <c r="G602" s="151" t="s">
        <v>6657</v>
      </c>
      <c r="H602" s="151"/>
      <c r="M602" s="16"/>
    </row>
    <row r="603" spans="2:13" hidden="1" x14ac:dyDescent="0.25">
      <c r="B603" s="15"/>
      <c r="C603" s="67" t="s">
        <v>671</v>
      </c>
      <c r="D603" s="67" t="s">
        <v>5900</v>
      </c>
      <c r="E603" s="67" t="s">
        <v>78</v>
      </c>
      <c r="F603" s="67" t="s">
        <v>60</v>
      </c>
      <c r="G603" s="151" t="s">
        <v>6657</v>
      </c>
      <c r="H603" s="151"/>
      <c r="M603" s="16"/>
    </row>
    <row r="604" spans="2:13" hidden="1" x14ac:dyDescent="0.25">
      <c r="B604" s="15"/>
      <c r="C604" s="67" t="s">
        <v>672</v>
      </c>
      <c r="D604" s="67" t="s">
        <v>5902</v>
      </c>
      <c r="E604" s="67" t="s">
        <v>78</v>
      </c>
      <c r="F604" s="67" t="s">
        <v>60</v>
      </c>
      <c r="G604" s="151" t="s">
        <v>6657</v>
      </c>
      <c r="H604" s="151"/>
      <c r="M604" s="16"/>
    </row>
    <row r="605" spans="2:13" hidden="1" x14ac:dyDescent="0.25">
      <c r="B605" s="15"/>
      <c r="C605" s="67" t="s">
        <v>677</v>
      </c>
      <c r="D605" s="67" t="s">
        <v>5904</v>
      </c>
      <c r="E605" s="67" t="s">
        <v>65</v>
      </c>
      <c r="F605" s="67" t="s">
        <v>60</v>
      </c>
      <c r="G605" s="151" t="s">
        <v>6657</v>
      </c>
      <c r="H605" s="151"/>
      <c r="M605" s="16"/>
    </row>
    <row r="606" spans="2:13" hidden="1" x14ac:dyDescent="0.25">
      <c r="B606" s="15"/>
      <c r="C606" s="67" t="s">
        <v>678</v>
      </c>
      <c r="D606" s="67" t="s">
        <v>5903</v>
      </c>
      <c r="E606" s="67" t="s">
        <v>65</v>
      </c>
      <c r="F606" s="67" t="s">
        <v>60</v>
      </c>
      <c r="G606" s="151" t="s">
        <v>6657</v>
      </c>
      <c r="H606" s="151"/>
      <c r="M606" s="16"/>
    </row>
    <row r="607" spans="2:13" hidden="1" x14ac:dyDescent="0.25">
      <c r="B607" s="15"/>
      <c r="C607" s="67" t="s">
        <v>679</v>
      </c>
      <c r="D607" s="67" t="s">
        <v>5922</v>
      </c>
      <c r="E607" s="67" t="s">
        <v>78</v>
      </c>
      <c r="F607" s="67" t="s">
        <v>60</v>
      </c>
      <c r="G607" s="151" t="s">
        <v>6657</v>
      </c>
      <c r="H607" s="151"/>
      <c r="M607" s="16"/>
    </row>
    <row r="608" spans="2:13" hidden="1" x14ac:dyDescent="0.25">
      <c r="B608" s="15"/>
      <c r="C608" s="67" t="s">
        <v>680</v>
      </c>
      <c r="D608" s="67" t="s">
        <v>5921</v>
      </c>
      <c r="E608" s="67" t="s">
        <v>149</v>
      </c>
      <c r="F608" s="67" t="s">
        <v>60</v>
      </c>
      <c r="G608" s="151" t="s">
        <v>6657</v>
      </c>
      <c r="H608" s="151"/>
      <c r="M608" s="16"/>
    </row>
    <row r="609" spans="2:13" hidden="1" x14ac:dyDescent="0.25">
      <c r="B609" s="15"/>
      <c r="C609" s="67" t="s">
        <v>681</v>
      </c>
      <c r="D609" s="67" t="s">
        <v>5886</v>
      </c>
      <c r="E609" s="67" t="s">
        <v>144</v>
      </c>
      <c r="F609" s="67" t="s">
        <v>60</v>
      </c>
      <c r="G609" s="151" t="s">
        <v>6657</v>
      </c>
      <c r="H609" s="151"/>
      <c r="M609" s="16"/>
    </row>
    <row r="610" spans="2:13" hidden="1" x14ac:dyDescent="0.25">
      <c r="B610" s="15"/>
      <c r="C610" s="67" t="s">
        <v>682</v>
      </c>
      <c r="D610" s="67" t="s">
        <v>5885</v>
      </c>
      <c r="E610" s="67" t="s">
        <v>144</v>
      </c>
      <c r="F610" s="67" t="s">
        <v>60</v>
      </c>
      <c r="G610" s="151" t="s">
        <v>6657</v>
      </c>
      <c r="H610" s="151"/>
      <c r="M610" s="16"/>
    </row>
    <row r="611" spans="2:13" hidden="1" x14ac:dyDescent="0.25">
      <c r="B611" s="15"/>
      <c r="C611" s="67" t="s">
        <v>683</v>
      </c>
      <c r="D611" s="67" t="s">
        <v>5919</v>
      </c>
      <c r="E611" s="67" t="s">
        <v>149</v>
      </c>
      <c r="F611" s="67" t="s">
        <v>60</v>
      </c>
      <c r="G611" s="151" t="s">
        <v>6657</v>
      </c>
      <c r="H611" s="151"/>
      <c r="M611" s="16"/>
    </row>
    <row r="612" spans="2:13" hidden="1" x14ac:dyDescent="0.25">
      <c r="B612" s="15"/>
      <c r="C612" s="67" t="s">
        <v>684</v>
      </c>
      <c r="D612" s="67" t="s">
        <v>5918</v>
      </c>
      <c r="E612" s="67" t="s">
        <v>149</v>
      </c>
      <c r="F612" s="67" t="s">
        <v>60</v>
      </c>
      <c r="G612" s="151" t="s">
        <v>6657</v>
      </c>
      <c r="H612" s="151"/>
      <c r="M612" s="16"/>
    </row>
    <row r="613" spans="2:13" hidden="1" x14ac:dyDescent="0.25">
      <c r="B613" s="15"/>
      <c r="C613" s="67" t="s">
        <v>685</v>
      </c>
      <c r="D613" s="67" t="s">
        <v>5913</v>
      </c>
      <c r="E613" s="67" t="s">
        <v>149</v>
      </c>
      <c r="F613" s="67" t="s">
        <v>60</v>
      </c>
      <c r="G613" s="151" t="s">
        <v>6657</v>
      </c>
      <c r="H613" s="151"/>
      <c r="M613" s="16"/>
    </row>
    <row r="614" spans="2:13" hidden="1" x14ac:dyDescent="0.25">
      <c r="B614" s="15"/>
      <c r="C614" s="67" t="s">
        <v>686</v>
      </c>
      <c r="D614" s="67" t="s">
        <v>5912</v>
      </c>
      <c r="E614" s="67" t="s">
        <v>149</v>
      </c>
      <c r="F614" s="67" t="s">
        <v>60</v>
      </c>
      <c r="G614" s="151" t="s">
        <v>6657</v>
      </c>
      <c r="H614" s="151"/>
      <c r="M614" s="16"/>
    </row>
    <row r="615" spans="2:13" hidden="1" x14ac:dyDescent="0.25">
      <c r="B615" s="15"/>
      <c r="C615" s="67" t="s">
        <v>687</v>
      </c>
      <c r="D615" s="67" t="s">
        <v>5888</v>
      </c>
      <c r="E615" s="67" t="s">
        <v>144</v>
      </c>
      <c r="F615" s="67" t="s">
        <v>60</v>
      </c>
      <c r="G615" s="151" t="s">
        <v>6657</v>
      </c>
      <c r="H615" s="151"/>
      <c r="M615" s="16"/>
    </row>
    <row r="616" spans="2:13" hidden="1" x14ac:dyDescent="0.25">
      <c r="B616" s="15"/>
      <c r="C616" s="67" t="s">
        <v>688</v>
      </c>
      <c r="D616" s="67" t="s">
        <v>5887</v>
      </c>
      <c r="E616" s="67" t="s">
        <v>144</v>
      </c>
      <c r="F616" s="67" t="s">
        <v>60</v>
      </c>
      <c r="G616" s="151" t="s">
        <v>6657</v>
      </c>
      <c r="H616" s="151"/>
      <c r="M616" s="16"/>
    </row>
    <row r="617" spans="2:13" hidden="1" x14ac:dyDescent="0.25">
      <c r="B617" s="15"/>
      <c r="C617" s="67" t="s">
        <v>689</v>
      </c>
      <c r="D617" s="67" t="s">
        <v>5949</v>
      </c>
      <c r="E617" s="67" t="s">
        <v>71</v>
      </c>
      <c r="F617" s="67" t="s">
        <v>60</v>
      </c>
      <c r="G617" s="151" t="s">
        <v>6657</v>
      </c>
      <c r="H617" s="151"/>
      <c r="M617" s="16"/>
    </row>
    <row r="618" spans="2:13" hidden="1" x14ac:dyDescent="0.25">
      <c r="B618" s="15"/>
      <c r="C618" s="67" t="s">
        <v>690</v>
      </c>
      <c r="D618" s="67" t="s">
        <v>5920</v>
      </c>
      <c r="E618" s="67" t="s">
        <v>149</v>
      </c>
      <c r="F618" s="67" t="s">
        <v>60</v>
      </c>
      <c r="G618" s="151" t="s">
        <v>6657</v>
      </c>
      <c r="H618" s="151"/>
      <c r="M618" s="16"/>
    </row>
    <row r="619" spans="2:13" hidden="1" x14ac:dyDescent="0.25">
      <c r="B619" s="15"/>
      <c r="C619" s="67" t="s">
        <v>673</v>
      </c>
      <c r="D619" s="67" t="s">
        <v>5890</v>
      </c>
      <c r="E619" s="67" t="s">
        <v>101</v>
      </c>
      <c r="F619" s="67" t="s">
        <v>60</v>
      </c>
      <c r="G619" s="151" t="s">
        <v>6657</v>
      </c>
      <c r="H619" s="151"/>
      <c r="M619" s="16"/>
    </row>
    <row r="620" spans="2:13" hidden="1" x14ac:dyDescent="0.25">
      <c r="B620" s="15"/>
      <c r="C620" s="67" t="s">
        <v>674</v>
      </c>
      <c r="D620" s="67" t="s">
        <v>5889</v>
      </c>
      <c r="E620" s="67" t="s">
        <v>101</v>
      </c>
      <c r="F620" s="67" t="s">
        <v>60</v>
      </c>
      <c r="G620" s="151" t="s">
        <v>6657</v>
      </c>
      <c r="H620" s="151"/>
      <c r="M620" s="16"/>
    </row>
    <row r="621" spans="2:13" hidden="1" x14ac:dyDescent="0.25">
      <c r="B621" s="15"/>
      <c r="C621" s="67" t="s">
        <v>675</v>
      </c>
      <c r="D621" s="67" t="s">
        <v>5892</v>
      </c>
      <c r="E621" s="67" t="s">
        <v>101</v>
      </c>
      <c r="F621" s="67" t="s">
        <v>60</v>
      </c>
      <c r="G621" s="151" t="s">
        <v>6657</v>
      </c>
      <c r="H621" s="151"/>
      <c r="M621" s="16"/>
    </row>
    <row r="622" spans="2:13" hidden="1" x14ac:dyDescent="0.25">
      <c r="B622" s="15"/>
      <c r="C622" s="67" t="s">
        <v>676</v>
      </c>
      <c r="D622" s="67" t="s">
        <v>5891</v>
      </c>
      <c r="E622" s="67" t="s">
        <v>101</v>
      </c>
      <c r="F622" s="67" t="s">
        <v>60</v>
      </c>
      <c r="G622" s="151" t="s">
        <v>6657</v>
      </c>
      <c r="H622" s="151"/>
      <c r="M622" s="16"/>
    </row>
    <row r="623" spans="2:13" hidden="1" x14ac:dyDescent="0.25">
      <c r="B623" s="15"/>
      <c r="C623" s="67" t="s">
        <v>691</v>
      </c>
      <c r="D623" s="67" t="s">
        <v>692</v>
      </c>
      <c r="E623" s="67" t="s">
        <v>59</v>
      </c>
      <c r="F623" s="67" t="s">
        <v>60</v>
      </c>
      <c r="G623" s="151" t="s">
        <v>6657</v>
      </c>
      <c r="H623" s="151"/>
      <c r="M623" s="16"/>
    </row>
    <row r="624" spans="2:13" hidden="1" x14ac:dyDescent="0.25">
      <c r="B624" s="15"/>
      <c r="C624" s="67" t="s">
        <v>6619</v>
      </c>
      <c r="D624" s="67" t="s">
        <v>6620</v>
      </c>
      <c r="E624" s="67" t="s">
        <v>59</v>
      </c>
      <c r="F624" s="67" t="s">
        <v>60</v>
      </c>
      <c r="G624" s="151" t="s">
        <v>6657</v>
      </c>
      <c r="H624" s="151"/>
      <c r="M624" s="16"/>
    </row>
    <row r="625" spans="2:13" hidden="1" x14ac:dyDescent="0.25">
      <c r="B625" s="15"/>
      <c r="C625" s="67" t="s">
        <v>696</v>
      </c>
      <c r="D625" s="67" t="s">
        <v>4866</v>
      </c>
      <c r="E625" s="67" t="s">
        <v>78</v>
      </c>
      <c r="F625" s="67" t="s">
        <v>60</v>
      </c>
      <c r="G625" s="151" t="s">
        <v>6657</v>
      </c>
      <c r="H625" s="151"/>
      <c r="M625" s="16"/>
    </row>
    <row r="626" spans="2:13" hidden="1" x14ac:dyDescent="0.25">
      <c r="B626" s="15"/>
      <c r="C626" s="67" t="s">
        <v>697</v>
      </c>
      <c r="D626" s="67" t="s">
        <v>4867</v>
      </c>
      <c r="E626" s="67" t="s">
        <v>78</v>
      </c>
      <c r="F626" s="67" t="s">
        <v>60</v>
      </c>
      <c r="G626" s="151" t="s">
        <v>6657</v>
      </c>
      <c r="H626" s="151"/>
      <c r="M626" s="16"/>
    </row>
    <row r="627" spans="2:13" hidden="1" x14ac:dyDescent="0.25">
      <c r="B627" s="15"/>
      <c r="C627" s="67" t="s">
        <v>698</v>
      </c>
      <c r="D627" s="67" t="s">
        <v>4868</v>
      </c>
      <c r="E627" s="67" t="s">
        <v>78</v>
      </c>
      <c r="F627" s="67" t="s">
        <v>60</v>
      </c>
      <c r="G627" s="151" t="s">
        <v>6657</v>
      </c>
      <c r="H627" s="151"/>
      <c r="M627" s="16"/>
    </row>
    <row r="628" spans="2:13" hidden="1" x14ac:dyDescent="0.25">
      <c r="B628" s="15"/>
      <c r="C628" s="67" t="s">
        <v>693</v>
      </c>
      <c r="D628" s="67" t="s">
        <v>4871</v>
      </c>
      <c r="E628" s="67" t="s">
        <v>78</v>
      </c>
      <c r="F628" s="67" t="s">
        <v>60</v>
      </c>
      <c r="G628" s="151" t="s">
        <v>6657</v>
      </c>
      <c r="H628" s="151"/>
      <c r="M628" s="16"/>
    </row>
    <row r="629" spans="2:13" hidden="1" x14ac:dyDescent="0.25">
      <c r="B629" s="15"/>
      <c r="C629" s="67" t="s">
        <v>695</v>
      </c>
      <c r="D629" s="67" t="s">
        <v>4870</v>
      </c>
      <c r="E629" s="67" t="s">
        <v>78</v>
      </c>
      <c r="F629" s="67" t="s">
        <v>60</v>
      </c>
      <c r="G629" s="151" t="s">
        <v>6657</v>
      </c>
      <c r="H629" s="151"/>
      <c r="M629" s="16"/>
    </row>
    <row r="630" spans="2:13" hidden="1" x14ac:dyDescent="0.25">
      <c r="B630" s="15"/>
      <c r="C630" s="67" t="s">
        <v>694</v>
      </c>
      <c r="D630" s="67" t="s">
        <v>4869</v>
      </c>
      <c r="E630" s="67" t="s">
        <v>78</v>
      </c>
      <c r="F630" s="67" t="s">
        <v>60</v>
      </c>
      <c r="G630" s="151" t="s">
        <v>6657</v>
      </c>
      <c r="H630" s="151"/>
      <c r="M630" s="16"/>
    </row>
    <row r="631" spans="2:13" hidden="1" x14ac:dyDescent="0.25">
      <c r="B631" s="15"/>
      <c r="C631" s="67" t="s">
        <v>699</v>
      </c>
      <c r="D631" s="67" t="s">
        <v>5631</v>
      </c>
      <c r="E631" s="67" t="s">
        <v>59</v>
      </c>
      <c r="F631" s="67" t="s">
        <v>60</v>
      </c>
      <c r="G631" s="151" t="s">
        <v>6657</v>
      </c>
      <c r="H631" s="151"/>
      <c r="M631" s="16"/>
    </row>
    <row r="632" spans="2:13" hidden="1" x14ac:dyDescent="0.25">
      <c r="B632" s="15"/>
      <c r="C632" s="67" t="s">
        <v>700</v>
      </c>
      <c r="D632" s="67" t="s">
        <v>5632</v>
      </c>
      <c r="E632" s="67" t="s">
        <v>59</v>
      </c>
      <c r="F632" s="67" t="s">
        <v>60</v>
      </c>
      <c r="G632" s="151" t="s">
        <v>6657</v>
      </c>
      <c r="H632" s="151"/>
      <c r="M632" s="16"/>
    </row>
    <row r="633" spans="2:13" hidden="1" x14ac:dyDescent="0.25">
      <c r="B633" s="15"/>
      <c r="C633" s="67" t="s">
        <v>701</v>
      </c>
      <c r="D633" s="67" t="s">
        <v>5633</v>
      </c>
      <c r="E633" s="67" t="s">
        <v>59</v>
      </c>
      <c r="F633" s="67" t="s">
        <v>60</v>
      </c>
      <c r="G633" s="151" t="s">
        <v>6657</v>
      </c>
      <c r="H633" s="151"/>
      <c r="M633" s="16"/>
    </row>
    <row r="634" spans="2:13" hidden="1" x14ac:dyDescent="0.25">
      <c r="B634" s="15"/>
      <c r="C634" s="67" t="s">
        <v>702</v>
      </c>
      <c r="D634" s="67" t="s">
        <v>4883</v>
      </c>
      <c r="E634" s="67" t="s">
        <v>78</v>
      </c>
      <c r="F634" s="67" t="s">
        <v>60</v>
      </c>
      <c r="G634" s="151" t="s">
        <v>6657</v>
      </c>
      <c r="H634" s="151"/>
      <c r="M634" s="16"/>
    </row>
    <row r="635" spans="2:13" hidden="1" x14ac:dyDescent="0.25">
      <c r="B635" s="15"/>
      <c r="C635" s="67" t="s">
        <v>703</v>
      </c>
      <c r="D635" s="67" t="s">
        <v>4884</v>
      </c>
      <c r="E635" s="67" t="s">
        <v>78</v>
      </c>
      <c r="F635" s="67" t="s">
        <v>60</v>
      </c>
      <c r="G635" s="151" t="s">
        <v>6657</v>
      </c>
      <c r="H635" s="151"/>
      <c r="M635" s="16"/>
    </row>
    <row r="636" spans="2:13" hidden="1" x14ac:dyDescent="0.25">
      <c r="B636" s="15"/>
      <c r="C636" s="67" t="s">
        <v>704</v>
      </c>
      <c r="D636" s="67" t="s">
        <v>4885</v>
      </c>
      <c r="E636" s="67" t="s">
        <v>78</v>
      </c>
      <c r="F636" s="67" t="s">
        <v>60</v>
      </c>
      <c r="G636" s="151" t="s">
        <v>6657</v>
      </c>
      <c r="H636" s="151"/>
      <c r="M636" s="16"/>
    </row>
    <row r="637" spans="2:13" hidden="1" x14ac:dyDescent="0.25">
      <c r="B637" s="15"/>
      <c r="C637" s="67" t="s">
        <v>705</v>
      </c>
      <c r="D637" s="67" t="s">
        <v>4912</v>
      </c>
      <c r="E637" s="67" t="s">
        <v>101</v>
      </c>
      <c r="F637" s="67" t="s">
        <v>60</v>
      </c>
      <c r="G637" s="151" t="s">
        <v>4243</v>
      </c>
      <c r="H637" s="151"/>
      <c r="M637" s="16"/>
    </row>
    <row r="638" spans="2:13" hidden="1" x14ac:dyDescent="0.25">
      <c r="B638" s="15"/>
      <c r="C638" s="67" t="s">
        <v>706</v>
      </c>
      <c r="D638" s="67" t="s">
        <v>4913</v>
      </c>
      <c r="E638" s="67" t="s">
        <v>101</v>
      </c>
      <c r="F638" s="67" t="s">
        <v>60</v>
      </c>
      <c r="G638" s="151" t="s">
        <v>6657</v>
      </c>
      <c r="H638" s="151"/>
      <c r="M638" s="16"/>
    </row>
    <row r="639" spans="2:13" hidden="1" x14ac:dyDescent="0.25">
      <c r="B639" s="15"/>
      <c r="C639" s="67" t="s">
        <v>707</v>
      </c>
      <c r="D639" s="67" t="s">
        <v>4914</v>
      </c>
      <c r="E639" s="67" t="s">
        <v>101</v>
      </c>
      <c r="F639" s="67" t="s">
        <v>60</v>
      </c>
      <c r="G639" s="151" t="s">
        <v>6657</v>
      </c>
      <c r="H639" s="151"/>
      <c r="M639" s="16"/>
    </row>
    <row r="640" spans="2:13" hidden="1" x14ac:dyDescent="0.25">
      <c r="B640" s="15"/>
      <c r="C640" s="67" t="s">
        <v>708</v>
      </c>
      <c r="D640" s="67" t="s">
        <v>4898</v>
      </c>
      <c r="E640" s="67" t="s">
        <v>78</v>
      </c>
      <c r="F640" s="67" t="s">
        <v>60</v>
      </c>
      <c r="G640" s="151" t="s">
        <v>6657</v>
      </c>
      <c r="H640" s="151"/>
      <c r="M640" s="16"/>
    </row>
    <row r="641" spans="2:13" hidden="1" x14ac:dyDescent="0.25">
      <c r="B641" s="15"/>
      <c r="C641" s="67" t="s">
        <v>709</v>
      </c>
      <c r="D641" s="67" t="s">
        <v>4899</v>
      </c>
      <c r="E641" s="67" t="s">
        <v>78</v>
      </c>
      <c r="F641" s="67" t="s">
        <v>60</v>
      </c>
      <c r="G641" s="151" t="s">
        <v>6657</v>
      </c>
      <c r="H641" s="151"/>
      <c r="M641" s="16"/>
    </row>
    <row r="642" spans="2:13" hidden="1" x14ac:dyDescent="0.25">
      <c r="B642" s="15"/>
      <c r="C642" s="67" t="s">
        <v>710</v>
      </c>
      <c r="D642" s="67" t="s">
        <v>4900</v>
      </c>
      <c r="E642" s="67" t="s">
        <v>78</v>
      </c>
      <c r="F642" s="67" t="s">
        <v>60</v>
      </c>
      <c r="G642" s="151" t="s">
        <v>6657</v>
      </c>
      <c r="H642" s="151"/>
      <c r="M642" s="16"/>
    </row>
    <row r="643" spans="2:13" hidden="1" x14ac:dyDescent="0.25">
      <c r="B643" s="15"/>
      <c r="C643" s="67" t="s">
        <v>711</v>
      </c>
      <c r="D643" s="67" t="s">
        <v>5628</v>
      </c>
      <c r="E643" s="67" t="s">
        <v>59</v>
      </c>
      <c r="F643" s="67" t="s">
        <v>60</v>
      </c>
      <c r="G643" s="151" t="s">
        <v>6657</v>
      </c>
      <c r="H643" s="151"/>
      <c r="M643" s="16"/>
    </row>
    <row r="644" spans="2:13" hidden="1" x14ac:dyDescent="0.25">
      <c r="B644" s="15"/>
      <c r="C644" s="67" t="s">
        <v>712</v>
      </c>
      <c r="D644" s="67" t="s">
        <v>5629</v>
      </c>
      <c r="E644" s="67" t="s">
        <v>59</v>
      </c>
      <c r="F644" s="67" t="s">
        <v>60</v>
      </c>
      <c r="G644" s="151" t="s">
        <v>6657</v>
      </c>
      <c r="H644" s="151"/>
      <c r="M644" s="16"/>
    </row>
    <row r="645" spans="2:13" hidden="1" x14ac:dyDescent="0.25">
      <c r="B645" s="15"/>
      <c r="C645" s="67" t="s">
        <v>713</v>
      </c>
      <c r="D645" s="67" t="s">
        <v>5630</v>
      </c>
      <c r="E645" s="67" t="s">
        <v>59</v>
      </c>
      <c r="F645" s="67" t="s">
        <v>60</v>
      </c>
      <c r="G645" s="151" t="s">
        <v>6657</v>
      </c>
      <c r="H645" s="151"/>
      <c r="M645" s="16"/>
    </row>
    <row r="646" spans="2:13" hidden="1" x14ac:dyDescent="0.25">
      <c r="B646" s="15"/>
      <c r="C646" s="67" t="s">
        <v>714</v>
      </c>
      <c r="D646" s="67" t="s">
        <v>6181</v>
      </c>
      <c r="E646" s="67" t="s">
        <v>71</v>
      </c>
      <c r="F646" s="67" t="s">
        <v>71</v>
      </c>
      <c r="G646" s="151" t="s">
        <v>6657</v>
      </c>
      <c r="H646" s="151"/>
      <c r="M646" s="16"/>
    </row>
    <row r="647" spans="2:13" hidden="1" x14ac:dyDescent="0.25">
      <c r="B647" s="15"/>
      <c r="C647" s="67" t="s">
        <v>715</v>
      </c>
      <c r="D647" s="67" t="s">
        <v>6012</v>
      </c>
      <c r="E647" s="67" t="s">
        <v>71</v>
      </c>
      <c r="F647" s="67" t="s">
        <v>60</v>
      </c>
      <c r="G647" s="151" t="s">
        <v>6657</v>
      </c>
      <c r="H647" s="151"/>
      <c r="M647" s="16"/>
    </row>
    <row r="648" spans="2:13" hidden="1" x14ac:dyDescent="0.25">
      <c r="B648" s="15"/>
      <c r="C648" s="67" t="s">
        <v>716</v>
      </c>
      <c r="D648" s="67" t="s">
        <v>6103</v>
      </c>
      <c r="E648" s="67" t="s">
        <v>71</v>
      </c>
      <c r="F648" s="67" t="s">
        <v>71</v>
      </c>
      <c r="G648" s="151" t="s">
        <v>6657</v>
      </c>
      <c r="H648" s="151"/>
      <c r="M648" s="16"/>
    </row>
    <row r="649" spans="2:13" hidden="1" x14ac:dyDescent="0.25">
      <c r="B649" s="15"/>
      <c r="C649" s="67" t="s">
        <v>717</v>
      </c>
      <c r="D649" s="67" t="s">
        <v>6110</v>
      </c>
      <c r="E649" s="67" t="s">
        <v>71</v>
      </c>
      <c r="F649" s="67" t="s">
        <v>71</v>
      </c>
      <c r="G649" s="151" t="s">
        <v>6657</v>
      </c>
      <c r="H649" s="151"/>
      <c r="M649" s="16"/>
    </row>
    <row r="650" spans="2:13" hidden="1" x14ac:dyDescent="0.25">
      <c r="B650" s="15"/>
      <c r="C650" s="67" t="s">
        <v>718</v>
      </c>
      <c r="D650" s="67" t="s">
        <v>6111</v>
      </c>
      <c r="E650" s="67" t="s">
        <v>71</v>
      </c>
      <c r="F650" s="67" t="s">
        <v>71</v>
      </c>
      <c r="G650" s="151" t="s">
        <v>6657</v>
      </c>
      <c r="H650" s="151"/>
      <c r="M650" s="16"/>
    </row>
    <row r="651" spans="2:13" hidden="1" x14ac:dyDescent="0.25">
      <c r="B651" s="15"/>
      <c r="C651" s="67" t="s">
        <v>719</v>
      </c>
      <c r="D651" s="67" t="s">
        <v>6108</v>
      </c>
      <c r="E651" s="67" t="s">
        <v>71</v>
      </c>
      <c r="F651" s="67" t="s">
        <v>71</v>
      </c>
      <c r="G651" s="151" t="s">
        <v>6657</v>
      </c>
      <c r="H651" s="151"/>
      <c r="M651" s="16"/>
    </row>
    <row r="652" spans="2:13" hidden="1" x14ac:dyDescent="0.25">
      <c r="B652" s="15"/>
      <c r="C652" s="67" t="s">
        <v>720</v>
      </c>
      <c r="D652" s="67" t="s">
        <v>6116</v>
      </c>
      <c r="E652" s="67" t="s">
        <v>71</v>
      </c>
      <c r="F652" s="67" t="s">
        <v>71</v>
      </c>
      <c r="G652" s="151" t="s">
        <v>6657</v>
      </c>
      <c r="H652" s="151"/>
      <c r="M652" s="16"/>
    </row>
    <row r="653" spans="2:13" hidden="1" x14ac:dyDescent="0.25">
      <c r="B653" s="15"/>
      <c r="C653" s="67" t="s">
        <v>721</v>
      </c>
      <c r="D653" s="67" t="s">
        <v>6104</v>
      </c>
      <c r="E653" s="67" t="s">
        <v>71</v>
      </c>
      <c r="F653" s="67" t="s">
        <v>71</v>
      </c>
      <c r="G653" s="151" t="s">
        <v>6657</v>
      </c>
      <c r="H653" s="151"/>
      <c r="M653" s="16"/>
    </row>
    <row r="654" spans="2:13" hidden="1" x14ac:dyDescent="0.25">
      <c r="B654" s="15"/>
      <c r="C654" s="67" t="s">
        <v>722</v>
      </c>
      <c r="D654" s="67" t="s">
        <v>6112</v>
      </c>
      <c r="E654" s="67" t="s">
        <v>71</v>
      </c>
      <c r="F654" s="67" t="s">
        <v>71</v>
      </c>
      <c r="G654" s="151" t="s">
        <v>6657</v>
      </c>
      <c r="H654" s="151"/>
      <c r="M654" s="16"/>
    </row>
    <row r="655" spans="2:13" hidden="1" x14ac:dyDescent="0.25">
      <c r="B655" s="15"/>
      <c r="C655" s="67" t="s">
        <v>723</v>
      </c>
      <c r="D655" s="67" t="s">
        <v>6120</v>
      </c>
      <c r="E655" s="67" t="s">
        <v>71</v>
      </c>
      <c r="F655" s="67" t="s">
        <v>71</v>
      </c>
      <c r="G655" s="151" t="s">
        <v>6657</v>
      </c>
      <c r="H655" s="151"/>
      <c r="M655" s="16"/>
    </row>
    <row r="656" spans="2:13" hidden="1" x14ac:dyDescent="0.25">
      <c r="B656" s="15"/>
      <c r="C656" s="67" t="s">
        <v>724</v>
      </c>
      <c r="D656" s="67" t="s">
        <v>6107</v>
      </c>
      <c r="E656" s="67" t="s">
        <v>71</v>
      </c>
      <c r="F656" s="67" t="s">
        <v>71</v>
      </c>
      <c r="G656" s="151" t="s">
        <v>6657</v>
      </c>
      <c r="H656" s="151"/>
      <c r="M656" s="16"/>
    </row>
    <row r="657" spans="2:13" hidden="1" x14ac:dyDescent="0.25">
      <c r="B657" s="15"/>
      <c r="C657" s="67" t="s">
        <v>725</v>
      </c>
      <c r="D657" s="67" t="s">
        <v>6117</v>
      </c>
      <c r="E657" s="67" t="s">
        <v>71</v>
      </c>
      <c r="F657" s="67" t="s">
        <v>71</v>
      </c>
      <c r="G657" s="151" t="s">
        <v>6657</v>
      </c>
      <c r="H657" s="151"/>
      <c r="M657" s="16"/>
    </row>
    <row r="658" spans="2:13" hidden="1" x14ac:dyDescent="0.25">
      <c r="B658" s="15"/>
      <c r="C658" s="67" t="s">
        <v>726</v>
      </c>
      <c r="D658" s="67" t="s">
        <v>6119</v>
      </c>
      <c r="E658" s="67" t="s">
        <v>71</v>
      </c>
      <c r="F658" s="67" t="s">
        <v>71</v>
      </c>
      <c r="G658" s="151" t="s">
        <v>6657</v>
      </c>
      <c r="H658" s="151"/>
      <c r="M658" s="16"/>
    </row>
    <row r="659" spans="2:13" hidden="1" x14ac:dyDescent="0.25">
      <c r="B659" s="15"/>
      <c r="C659" s="67" t="s">
        <v>727</v>
      </c>
      <c r="D659" s="67" t="s">
        <v>6113</v>
      </c>
      <c r="E659" s="67" t="s">
        <v>71</v>
      </c>
      <c r="F659" s="67" t="s">
        <v>71</v>
      </c>
      <c r="G659" s="151" t="s">
        <v>6657</v>
      </c>
      <c r="H659" s="151"/>
      <c r="M659" s="16"/>
    </row>
    <row r="660" spans="2:13" hidden="1" x14ac:dyDescent="0.25">
      <c r="B660" s="15"/>
      <c r="C660" s="67" t="s">
        <v>728</v>
      </c>
      <c r="D660" s="67" t="s">
        <v>6105</v>
      </c>
      <c r="E660" s="67" t="s">
        <v>71</v>
      </c>
      <c r="F660" s="67" t="s">
        <v>71</v>
      </c>
      <c r="G660" s="151" t="s">
        <v>6657</v>
      </c>
      <c r="H660" s="151"/>
      <c r="M660" s="16"/>
    </row>
    <row r="661" spans="2:13" hidden="1" x14ac:dyDescent="0.25">
      <c r="B661" s="15"/>
      <c r="C661" s="67" t="s">
        <v>729</v>
      </c>
      <c r="D661" s="67" t="s">
        <v>6118</v>
      </c>
      <c r="E661" s="67" t="s">
        <v>71</v>
      </c>
      <c r="F661" s="67" t="s">
        <v>71</v>
      </c>
      <c r="G661" s="151" t="s">
        <v>6657</v>
      </c>
      <c r="H661" s="151"/>
      <c r="M661" s="16"/>
    </row>
    <row r="662" spans="2:13" hidden="1" x14ac:dyDescent="0.25">
      <c r="B662" s="15"/>
      <c r="C662" s="67" t="s">
        <v>730</v>
      </c>
      <c r="D662" s="67" t="s">
        <v>6114</v>
      </c>
      <c r="E662" s="67" t="s">
        <v>71</v>
      </c>
      <c r="F662" s="67" t="s">
        <v>71</v>
      </c>
      <c r="G662" s="151" t="s">
        <v>6657</v>
      </c>
      <c r="H662" s="151"/>
      <c r="M662" s="16"/>
    </row>
    <row r="663" spans="2:13" hidden="1" x14ac:dyDescent="0.25">
      <c r="B663" s="15"/>
      <c r="C663" s="67" t="s">
        <v>731</v>
      </c>
      <c r="D663" s="67" t="s">
        <v>6106</v>
      </c>
      <c r="E663" s="67" t="s">
        <v>71</v>
      </c>
      <c r="F663" s="67" t="s">
        <v>71</v>
      </c>
      <c r="G663" s="151" t="s">
        <v>6657</v>
      </c>
      <c r="H663" s="151"/>
      <c r="M663" s="16"/>
    </row>
    <row r="664" spans="2:13" hidden="1" x14ac:dyDescent="0.25">
      <c r="B664" s="15"/>
      <c r="C664" s="67" t="s">
        <v>732</v>
      </c>
      <c r="D664" s="67" t="s">
        <v>6115</v>
      </c>
      <c r="E664" s="67" t="s">
        <v>71</v>
      </c>
      <c r="F664" s="67" t="s">
        <v>71</v>
      </c>
      <c r="G664" s="151" t="s">
        <v>6657</v>
      </c>
      <c r="H664" s="151"/>
      <c r="M664" s="16"/>
    </row>
    <row r="665" spans="2:13" hidden="1" x14ac:dyDescent="0.25">
      <c r="B665" s="15"/>
      <c r="C665" s="67" t="s">
        <v>733</v>
      </c>
      <c r="D665" s="67" t="s">
        <v>6109</v>
      </c>
      <c r="E665" s="67" t="s">
        <v>71</v>
      </c>
      <c r="F665" s="67" t="s">
        <v>71</v>
      </c>
      <c r="G665" s="151" t="s">
        <v>6657</v>
      </c>
      <c r="H665" s="151"/>
      <c r="M665" s="16"/>
    </row>
    <row r="666" spans="2:13" hidden="1" x14ac:dyDescent="0.25">
      <c r="B666" s="15"/>
      <c r="C666" s="67" t="s">
        <v>734</v>
      </c>
      <c r="D666" s="67" t="s">
        <v>6121</v>
      </c>
      <c r="E666" s="67" t="s">
        <v>71</v>
      </c>
      <c r="F666" s="67" t="s">
        <v>71</v>
      </c>
      <c r="G666" s="151" t="s">
        <v>6657</v>
      </c>
      <c r="H666" s="151"/>
      <c r="M666" s="16"/>
    </row>
    <row r="667" spans="2:13" hidden="1" x14ac:dyDescent="0.25">
      <c r="B667" s="15"/>
      <c r="C667" s="67" t="s">
        <v>735</v>
      </c>
      <c r="D667" s="67" t="s">
        <v>6082</v>
      </c>
      <c r="E667" s="67" t="s">
        <v>71</v>
      </c>
      <c r="F667" s="67" t="s">
        <v>71</v>
      </c>
      <c r="G667" s="151" t="s">
        <v>4243</v>
      </c>
      <c r="H667" s="151"/>
      <c r="M667" s="16"/>
    </row>
    <row r="668" spans="2:13" hidden="1" x14ac:dyDescent="0.25">
      <c r="B668" s="15"/>
      <c r="C668" s="67" t="s">
        <v>736</v>
      </c>
      <c r="D668" s="67" t="s">
        <v>5519</v>
      </c>
      <c r="E668" s="67" t="s">
        <v>59</v>
      </c>
      <c r="F668" s="67" t="s">
        <v>60</v>
      </c>
      <c r="G668" s="151" t="s">
        <v>6657</v>
      </c>
      <c r="H668" s="151"/>
      <c r="M668" s="16"/>
    </row>
    <row r="669" spans="2:13" hidden="1" x14ac:dyDescent="0.25">
      <c r="B669" s="15"/>
      <c r="C669" s="67" t="s">
        <v>737</v>
      </c>
      <c r="D669" s="67" t="s">
        <v>6124</v>
      </c>
      <c r="E669" s="67" t="s">
        <v>71</v>
      </c>
      <c r="F669" s="67" t="s">
        <v>71</v>
      </c>
      <c r="G669" s="151" t="s">
        <v>6657</v>
      </c>
      <c r="H669" s="151"/>
      <c r="M669" s="16"/>
    </row>
    <row r="670" spans="2:13" hidden="1" x14ac:dyDescent="0.25">
      <c r="B670" s="15"/>
      <c r="C670" s="67" t="s">
        <v>738</v>
      </c>
      <c r="D670" s="67" t="s">
        <v>6131</v>
      </c>
      <c r="E670" s="67" t="s">
        <v>71</v>
      </c>
      <c r="F670" s="67" t="s">
        <v>71</v>
      </c>
      <c r="G670" s="151" t="s">
        <v>6657</v>
      </c>
      <c r="H670" s="151"/>
      <c r="M670" s="16"/>
    </row>
    <row r="671" spans="2:13" hidden="1" x14ac:dyDescent="0.25">
      <c r="B671" s="15"/>
      <c r="C671" s="67" t="s">
        <v>739</v>
      </c>
      <c r="D671" s="67" t="s">
        <v>6132</v>
      </c>
      <c r="E671" s="67" t="s">
        <v>71</v>
      </c>
      <c r="F671" s="67" t="s">
        <v>71</v>
      </c>
      <c r="G671" s="151" t="s">
        <v>6657</v>
      </c>
      <c r="H671" s="151"/>
      <c r="M671" s="16"/>
    </row>
    <row r="672" spans="2:13" hidden="1" x14ac:dyDescent="0.25">
      <c r="B672" s="15"/>
      <c r="C672" s="67" t="s">
        <v>740</v>
      </c>
      <c r="D672" s="67" t="s">
        <v>6129</v>
      </c>
      <c r="E672" s="67" t="s">
        <v>71</v>
      </c>
      <c r="F672" s="67" t="s">
        <v>71</v>
      </c>
      <c r="G672" s="151" t="s">
        <v>6657</v>
      </c>
      <c r="H672" s="151"/>
      <c r="M672" s="16"/>
    </row>
    <row r="673" spans="2:13" hidden="1" x14ac:dyDescent="0.25">
      <c r="B673" s="15"/>
      <c r="C673" s="67" t="s">
        <v>741</v>
      </c>
      <c r="D673" s="67" t="s">
        <v>6137</v>
      </c>
      <c r="E673" s="67" t="s">
        <v>71</v>
      </c>
      <c r="F673" s="67" t="s">
        <v>71</v>
      </c>
      <c r="G673" s="151" t="s">
        <v>6657</v>
      </c>
      <c r="H673" s="151"/>
      <c r="M673" s="16"/>
    </row>
    <row r="674" spans="2:13" hidden="1" x14ac:dyDescent="0.25">
      <c r="B674" s="15"/>
      <c r="C674" s="67" t="s">
        <v>742</v>
      </c>
      <c r="D674" s="67" t="s">
        <v>6125</v>
      </c>
      <c r="E674" s="67" t="s">
        <v>71</v>
      </c>
      <c r="F674" s="67" t="s">
        <v>71</v>
      </c>
      <c r="G674" s="151" t="s">
        <v>6657</v>
      </c>
      <c r="H674" s="151"/>
      <c r="M674" s="16"/>
    </row>
    <row r="675" spans="2:13" hidden="1" x14ac:dyDescent="0.25">
      <c r="B675" s="15"/>
      <c r="C675" s="67" t="s">
        <v>743</v>
      </c>
      <c r="D675" s="67" t="s">
        <v>6133</v>
      </c>
      <c r="E675" s="67" t="s">
        <v>71</v>
      </c>
      <c r="F675" s="67" t="s">
        <v>71</v>
      </c>
      <c r="G675" s="151" t="s">
        <v>6657</v>
      </c>
      <c r="H675" s="151"/>
      <c r="M675" s="16"/>
    </row>
    <row r="676" spans="2:13" hidden="1" x14ac:dyDescent="0.25">
      <c r="B676" s="15"/>
      <c r="C676" s="67" t="s">
        <v>744</v>
      </c>
      <c r="D676" s="67" t="s">
        <v>6141</v>
      </c>
      <c r="E676" s="67" t="s">
        <v>71</v>
      </c>
      <c r="F676" s="67" t="s">
        <v>71</v>
      </c>
      <c r="G676" s="151" t="s">
        <v>6657</v>
      </c>
      <c r="H676" s="151"/>
      <c r="M676" s="16"/>
    </row>
    <row r="677" spans="2:13" hidden="1" x14ac:dyDescent="0.25">
      <c r="B677" s="15"/>
      <c r="C677" s="67" t="s">
        <v>745</v>
      </c>
      <c r="D677" s="67" t="s">
        <v>6128</v>
      </c>
      <c r="E677" s="67" t="s">
        <v>71</v>
      </c>
      <c r="F677" s="67" t="s">
        <v>71</v>
      </c>
      <c r="G677" s="151" t="s">
        <v>6657</v>
      </c>
      <c r="H677" s="151"/>
      <c r="M677" s="16"/>
    </row>
    <row r="678" spans="2:13" hidden="1" x14ac:dyDescent="0.25">
      <c r="B678" s="15"/>
      <c r="C678" s="67" t="s">
        <v>746</v>
      </c>
      <c r="D678" s="67" t="s">
        <v>6138</v>
      </c>
      <c r="E678" s="67" t="s">
        <v>71</v>
      </c>
      <c r="F678" s="67" t="s">
        <v>71</v>
      </c>
      <c r="G678" s="151" t="s">
        <v>6657</v>
      </c>
      <c r="H678" s="151"/>
      <c r="M678" s="16"/>
    </row>
    <row r="679" spans="2:13" hidden="1" x14ac:dyDescent="0.25">
      <c r="B679" s="15"/>
      <c r="C679" s="67" t="s">
        <v>747</v>
      </c>
      <c r="D679" s="67" t="s">
        <v>6140</v>
      </c>
      <c r="E679" s="67" t="s">
        <v>71</v>
      </c>
      <c r="F679" s="67" t="s">
        <v>71</v>
      </c>
      <c r="G679" s="151" t="s">
        <v>6657</v>
      </c>
      <c r="H679" s="151"/>
      <c r="M679" s="16"/>
    </row>
    <row r="680" spans="2:13" hidden="1" x14ac:dyDescent="0.25">
      <c r="B680" s="15"/>
      <c r="C680" s="67" t="s">
        <v>748</v>
      </c>
      <c r="D680" s="67" t="s">
        <v>6134</v>
      </c>
      <c r="E680" s="67" t="s">
        <v>71</v>
      </c>
      <c r="F680" s="67" t="s">
        <v>71</v>
      </c>
      <c r="G680" s="151" t="s">
        <v>6657</v>
      </c>
      <c r="H680" s="151"/>
      <c r="M680" s="16"/>
    </row>
    <row r="681" spans="2:13" hidden="1" x14ac:dyDescent="0.25">
      <c r="B681" s="15"/>
      <c r="C681" s="67" t="s">
        <v>749</v>
      </c>
      <c r="D681" s="67" t="s">
        <v>6126</v>
      </c>
      <c r="E681" s="67" t="s">
        <v>71</v>
      </c>
      <c r="F681" s="67" t="s">
        <v>71</v>
      </c>
      <c r="G681" s="151" t="s">
        <v>6657</v>
      </c>
      <c r="H681" s="151"/>
      <c r="M681" s="16"/>
    </row>
    <row r="682" spans="2:13" hidden="1" x14ac:dyDescent="0.25">
      <c r="B682" s="15"/>
      <c r="C682" s="67" t="s">
        <v>750</v>
      </c>
      <c r="D682" s="67" t="s">
        <v>6139</v>
      </c>
      <c r="E682" s="67" t="s">
        <v>71</v>
      </c>
      <c r="F682" s="67" t="s">
        <v>71</v>
      </c>
      <c r="G682" s="151" t="s">
        <v>6657</v>
      </c>
      <c r="H682" s="151"/>
      <c r="M682" s="16"/>
    </row>
    <row r="683" spans="2:13" hidden="1" x14ac:dyDescent="0.25">
      <c r="B683" s="15"/>
      <c r="C683" s="67" t="s">
        <v>751</v>
      </c>
      <c r="D683" s="67" t="s">
        <v>6135</v>
      </c>
      <c r="E683" s="67" t="s">
        <v>71</v>
      </c>
      <c r="F683" s="67" t="s">
        <v>71</v>
      </c>
      <c r="G683" s="151" t="s">
        <v>6657</v>
      </c>
      <c r="H683" s="151"/>
      <c r="M683" s="16"/>
    </row>
    <row r="684" spans="2:13" hidden="1" x14ac:dyDescent="0.25">
      <c r="B684" s="15"/>
      <c r="C684" s="67" t="s">
        <v>752</v>
      </c>
      <c r="D684" s="67" t="s">
        <v>6127</v>
      </c>
      <c r="E684" s="67" t="s">
        <v>71</v>
      </c>
      <c r="F684" s="67" t="s">
        <v>71</v>
      </c>
      <c r="G684" s="151" t="s">
        <v>6657</v>
      </c>
      <c r="H684" s="151"/>
      <c r="M684" s="16"/>
    </row>
    <row r="685" spans="2:13" hidden="1" x14ac:dyDescent="0.25">
      <c r="B685" s="15"/>
      <c r="C685" s="67" t="s">
        <v>753</v>
      </c>
      <c r="D685" s="67" t="s">
        <v>6136</v>
      </c>
      <c r="E685" s="67" t="s">
        <v>71</v>
      </c>
      <c r="F685" s="67" t="s">
        <v>71</v>
      </c>
      <c r="G685" s="151" t="s">
        <v>6657</v>
      </c>
      <c r="H685" s="151"/>
      <c r="M685" s="16"/>
    </row>
    <row r="686" spans="2:13" hidden="1" x14ac:dyDescent="0.25">
      <c r="B686" s="15"/>
      <c r="C686" s="67" t="s">
        <v>754</v>
      </c>
      <c r="D686" s="67" t="s">
        <v>6130</v>
      </c>
      <c r="E686" s="67" t="s">
        <v>71</v>
      </c>
      <c r="F686" s="67" t="s">
        <v>71</v>
      </c>
      <c r="G686" s="151" t="s">
        <v>6657</v>
      </c>
      <c r="H686" s="151"/>
      <c r="M686" s="16"/>
    </row>
    <row r="687" spans="2:13" hidden="1" x14ac:dyDescent="0.25">
      <c r="B687" s="15"/>
      <c r="C687" s="67" t="s">
        <v>755</v>
      </c>
      <c r="D687" s="67" t="s">
        <v>6142</v>
      </c>
      <c r="E687" s="67" t="s">
        <v>71</v>
      </c>
      <c r="F687" s="67" t="s">
        <v>71</v>
      </c>
      <c r="G687" s="151" t="s">
        <v>6657</v>
      </c>
      <c r="H687" s="151"/>
      <c r="M687" s="16"/>
    </row>
    <row r="688" spans="2:13" hidden="1" x14ac:dyDescent="0.25">
      <c r="B688" s="15"/>
      <c r="C688" s="67" t="s">
        <v>756</v>
      </c>
      <c r="D688" s="67" t="s">
        <v>6122</v>
      </c>
      <c r="E688" s="67" t="s">
        <v>71</v>
      </c>
      <c r="F688" s="67" t="s">
        <v>71</v>
      </c>
      <c r="G688" s="151" t="s">
        <v>6657</v>
      </c>
      <c r="H688" s="151"/>
      <c r="M688" s="16"/>
    </row>
    <row r="689" spans="2:13" hidden="1" x14ac:dyDescent="0.25">
      <c r="B689" s="15"/>
      <c r="C689" s="67" t="s">
        <v>757</v>
      </c>
      <c r="D689" s="67" t="s">
        <v>758</v>
      </c>
      <c r="E689" s="67" t="s">
        <v>59</v>
      </c>
      <c r="F689" s="67" t="s">
        <v>60</v>
      </c>
      <c r="G689" s="151" t="s">
        <v>6657</v>
      </c>
      <c r="H689" s="151"/>
      <c r="M689" s="16"/>
    </row>
    <row r="690" spans="2:13" hidden="1" x14ac:dyDescent="0.25">
      <c r="B690" s="15"/>
      <c r="C690" s="67" t="s">
        <v>759</v>
      </c>
      <c r="D690" s="67" t="s">
        <v>5529</v>
      </c>
      <c r="E690" s="67" t="s">
        <v>59</v>
      </c>
      <c r="F690" s="67" t="s">
        <v>60</v>
      </c>
      <c r="G690" s="151" t="s">
        <v>6657</v>
      </c>
      <c r="H690" s="151"/>
      <c r="M690" s="16"/>
    </row>
    <row r="691" spans="2:13" hidden="1" x14ac:dyDescent="0.25">
      <c r="B691" s="15"/>
      <c r="C691" s="67" t="s">
        <v>760</v>
      </c>
      <c r="D691" s="67" t="s">
        <v>6078</v>
      </c>
      <c r="E691" s="67" t="s">
        <v>101</v>
      </c>
      <c r="F691" s="67" t="s">
        <v>60</v>
      </c>
      <c r="G691" s="151" t="s">
        <v>6657</v>
      </c>
      <c r="H691" s="151"/>
      <c r="M691" s="16"/>
    </row>
    <row r="692" spans="2:13" hidden="1" x14ac:dyDescent="0.25">
      <c r="B692" s="15"/>
      <c r="C692" s="67" t="s">
        <v>761</v>
      </c>
      <c r="D692" s="67" t="s">
        <v>6079</v>
      </c>
      <c r="E692" s="67" t="s">
        <v>101</v>
      </c>
      <c r="F692" s="67" t="s">
        <v>60</v>
      </c>
      <c r="G692" s="151" t="s">
        <v>6657</v>
      </c>
      <c r="H692" s="151"/>
      <c r="M692" s="16"/>
    </row>
    <row r="693" spans="2:13" hidden="1" x14ac:dyDescent="0.25">
      <c r="B693" s="15"/>
      <c r="C693" s="67" t="s">
        <v>762</v>
      </c>
      <c r="D693" s="67" t="s">
        <v>6080</v>
      </c>
      <c r="E693" s="67" t="s">
        <v>101</v>
      </c>
      <c r="F693" s="67" t="s">
        <v>60</v>
      </c>
      <c r="G693" s="151" t="s">
        <v>6657</v>
      </c>
      <c r="H693" s="151"/>
      <c r="M693" s="16"/>
    </row>
    <row r="694" spans="2:13" hidden="1" x14ac:dyDescent="0.25">
      <c r="B694" s="15"/>
      <c r="C694" s="67" t="s">
        <v>763</v>
      </c>
      <c r="D694" s="67" t="s">
        <v>6081</v>
      </c>
      <c r="E694" s="67" t="s">
        <v>101</v>
      </c>
      <c r="F694" s="67" t="s">
        <v>60</v>
      </c>
      <c r="G694" s="151" t="s">
        <v>6657</v>
      </c>
      <c r="H694" s="151"/>
      <c r="M694" s="16"/>
    </row>
    <row r="695" spans="2:13" hidden="1" x14ac:dyDescent="0.25">
      <c r="B695" s="15"/>
      <c r="C695" s="67" t="s">
        <v>764</v>
      </c>
      <c r="D695" s="67" t="s">
        <v>4926</v>
      </c>
      <c r="E695" s="67" t="s">
        <v>144</v>
      </c>
      <c r="F695" s="67" t="s">
        <v>60</v>
      </c>
      <c r="G695" s="151" t="s">
        <v>4243</v>
      </c>
      <c r="H695" s="151"/>
      <c r="M695" s="16"/>
    </row>
    <row r="696" spans="2:13" hidden="1" x14ac:dyDescent="0.25">
      <c r="B696" s="15"/>
      <c r="C696" s="67" t="s">
        <v>765</v>
      </c>
      <c r="D696" s="67" t="s">
        <v>6077</v>
      </c>
      <c r="E696" s="67" t="s">
        <v>149</v>
      </c>
      <c r="F696" s="67" t="s">
        <v>60</v>
      </c>
      <c r="G696" s="151" t="s">
        <v>6657</v>
      </c>
      <c r="H696" s="151"/>
      <c r="M696" s="16"/>
    </row>
    <row r="697" spans="2:13" hidden="1" x14ac:dyDescent="0.25">
      <c r="B697" s="15"/>
      <c r="C697" s="67" t="s">
        <v>766</v>
      </c>
      <c r="D697" s="67" t="s">
        <v>5989</v>
      </c>
      <c r="E697" s="67" t="s">
        <v>65</v>
      </c>
      <c r="F697" s="67" t="s">
        <v>60</v>
      </c>
      <c r="G697" s="151" t="s">
        <v>6657</v>
      </c>
      <c r="H697" s="151"/>
      <c r="M697" s="16"/>
    </row>
    <row r="698" spans="2:13" hidden="1" x14ac:dyDescent="0.25">
      <c r="B698" s="15"/>
      <c r="C698" s="67" t="s">
        <v>767</v>
      </c>
      <c r="D698" s="67" t="s">
        <v>5395</v>
      </c>
      <c r="E698" s="67" t="s">
        <v>59</v>
      </c>
      <c r="F698" s="67" t="s">
        <v>60</v>
      </c>
      <c r="G698" s="151" t="s">
        <v>6657</v>
      </c>
      <c r="H698" s="151"/>
      <c r="M698" s="16"/>
    </row>
    <row r="699" spans="2:13" hidden="1" x14ac:dyDescent="0.25">
      <c r="B699" s="15"/>
      <c r="C699" s="67" t="s">
        <v>768</v>
      </c>
      <c r="D699" s="67" t="s">
        <v>5396</v>
      </c>
      <c r="E699" s="67" t="s">
        <v>59</v>
      </c>
      <c r="F699" s="67" t="s">
        <v>60</v>
      </c>
      <c r="G699" s="151" t="s">
        <v>6657</v>
      </c>
      <c r="H699" s="151"/>
      <c r="M699" s="16"/>
    </row>
    <row r="700" spans="2:13" hidden="1" x14ac:dyDescent="0.25">
      <c r="B700" s="15"/>
      <c r="C700" s="67" t="s">
        <v>769</v>
      </c>
      <c r="D700" s="67" t="s">
        <v>5770</v>
      </c>
      <c r="E700" s="67" t="s">
        <v>59</v>
      </c>
      <c r="F700" s="67" t="s">
        <v>60</v>
      </c>
      <c r="G700" s="151" t="s">
        <v>6657</v>
      </c>
      <c r="H700" s="151"/>
      <c r="M700" s="16"/>
    </row>
    <row r="701" spans="2:13" hidden="1" x14ac:dyDescent="0.25">
      <c r="B701" s="15"/>
      <c r="C701" s="67" t="s">
        <v>770</v>
      </c>
      <c r="D701" s="67" t="s">
        <v>5650</v>
      </c>
      <c r="E701" s="67" t="s">
        <v>59</v>
      </c>
      <c r="F701" s="67" t="s">
        <v>60</v>
      </c>
      <c r="G701" s="151" t="s">
        <v>6657</v>
      </c>
      <c r="H701" s="151"/>
      <c r="M701" s="16"/>
    </row>
    <row r="702" spans="2:13" hidden="1" x14ac:dyDescent="0.25">
      <c r="B702" s="15"/>
      <c r="C702" s="67" t="s">
        <v>771</v>
      </c>
      <c r="D702" s="67" t="s">
        <v>5651</v>
      </c>
      <c r="E702" s="67" t="s">
        <v>59</v>
      </c>
      <c r="F702" s="67" t="s">
        <v>60</v>
      </c>
      <c r="G702" s="151" t="s">
        <v>6657</v>
      </c>
      <c r="H702" s="151"/>
      <c r="M702" s="16"/>
    </row>
    <row r="703" spans="2:13" hidden="1" x14ac:dyDescent="0.25">
      <c r="B703" s="15"/>
      <c r="C703" s="67" t="s">
        <v>772</v>
      </c>
      <c r="D703" s="67" t="s">
        <v>5601</v>
      </c>
      <c r="E703" s="67" t="s">
        <v>59</v>
      </c>
      <c r="F703" s="67" t="s">
        <v>60</v>
      </c>
      <c r="G703" s="151" t="s">
        <v>6657</v>
      </c>
      <c r="H703" s="151"/>
      <c r="M703" s="16"/>
    </row>
    <row r="704" spans="2:13" hidden="1" x14ac:dyDescent="0.25">
      <c r="B704" s="15"/>
      <c r="C704" s="67" t="s">
        <v>773</v>
      </c>
      <c r="D704" s="67" t="s">
        <v>6083</v>
      </c>
      <c r="E704" s="67" t="s">
        <v>71</v>
      </c>
      <c r="F704" s="67" t="s">
        <v>71</v>
      </c>
      <c r="G704" s="151" t="s">
        <v>6657</v>
      </c>
      <c r="H704" s="151"/>
      <c r="M704" s="16"/>
    </row>
    <row r="705" spans="2:13" hidden="1" x14ac:dyDescent="0.25">
      <c r="B705" s="15"/>
      <c r="C705" s="67" t="s">
        <v>782</v>
      </c>
      <c r="D705" s="67" t="s">
        <v>5570</v>
      </c>
      <c r="E705" s="67" t="s">
        <v>59</v>
      </c>
      <c r="F705" s="67" t="s">
        <v>60</v>
      </c>
      <c r="G705" s="151" t="s">
        <v>6657</v>
      </c>
      <c r="H705" s="151"/>
      <c r="M705" s="16"/>
    </row>
    <row r="706" spans="2:13" hidden="1" x14ac:dyDescent="0.25">
      <c r="B706" s="15"/>
      <c r="C706" s="67" t="s">
        <v>784</v>
      </c>
      <c r="D706" s="67" t="s">
        <v>5597</v>
      </c>
      <c r="E706" s="67" t="s">
        <v>59</v>
      </c>
      <c r="F706" s="67" t="s">
        <v>60</v>
      </c>
      <c r="G706" s="151" t="s">
        <v>6657</v>
      </c>
      <c r="H706" s="151"/>
      <c r="M706" s="16"/>
    </row>
    <row r="707" spans="2:13" hidden="1" x14ac:dyDescent="0.25">
      <c r="B707" s="15"/>
      <c r="C707" s="67" t="s">
        <v>775</v>
      </c>
      <c r="D707" s="67" t="s">
        <v>5703</v>
      </c>
      <c r="E707" s="67" t="s">
        <v>59</v>
      </c>
      <c r="F707" s="67" t="s">
        <v>60</v>
      </c>
      <c r="G707" s="151" t="s">
        <v>6657</v>
      </c>
      <c r="H707" s="151"/>
      <c r="M707" s="16"/>
    </row>
    <row r="708" spans="2:13" hidden="1" x14ac:dyDescent="0.25">
      <c r="B708" s="15"/>
      <c r="C708" s="67" t="s">
        <v>785</v>
      </c>
      <c r="D708" s="67" t="s">
        <v>5571</v>
      </c>
      <c r="E708" s="67" t="s">
        <v>59</v>
      </c>
      <c r="F708" s="67" t="s">
        <v>60</v>
      </c>
      <c r="G708" s="151" t="s">
        <v>6657</v>
      </c>
      <c r="H708" s="151"/>
      <c r="M708" s="16"/>
    </row>
    <row r="709" spans="2:13" hidden="1" x14ac:dyDescent="0.25">
      <c r="B709" s="15"/>
      <c r="C709" s="67" t="s">
        <v>786</v>
      </c>
      <c r="D709" s="67" t="s">
        <v>5704</v>
      </c>
      <c r="E709" s="67" t="s">
        <v>59</v>
      </c>
      <c r="F709" s="67" t="s">
        <v>60</v>
      </c>
      <c r="G709" s="151" t="s">
        <v>6657</v>
      </c>
      <c r="H709" s="151"/>
      <c r="M709" s="16"/>
    </row>
    <row r="710" spans="2:13" hidden="1" x14ac:dyDescent="0.25">
      <c r="B710" s="15"/>
      <c r="C710" s="67" t="s">
        <v>787</v>
      </c>
      <c r="D710" s="67" t="s">
        <v>5833</v>
      </c>
      <c r="E710" s="67" t="s">
        <v>59</v>
      </c>
      <c r="F710" s="67" t="s">
        <v>60</v>
      </c>
      <c r="G710" s="151" t="s">
        <v>6657</v>
      </c>
      <c r="H710" s="151"/>
      <c r="M710" s="16"/>
    </row>
    <row r="711" spans="2:13" hidden="1" x14ac:dyDescent="0.25">
      <c r="B711" s="15"/>
      <c r="C711" s="67" t="s">
        <v>788</v>
      </c>
      <c r="D711" s="67" t="s">
        <v>5572</v>
      </c>
      <c r="E711" s="67" t="s">
        <v>59</v>
      </c>
      <c r="F711" s="67" t="s">
        <v>60</v>
      </c>
      <c r="G711" s="151" t="s">
        <v>6657</v>
      </c>
      <c r="H711" s="151"/>
      <c r="M711" s="16"/>
    </row>
    <row r="712" spans="2:13" hidden="1" x14ac:dyDescent="0.25">
      <c r="B712" s="15"/>
      <c r="C712" s="67" t="s">
        <v>776</v>
      </c>
      <c r="D712" s="67" t="s">
        <v>5822</v>
      </c>
      <c r="E712" s="67" t="s">
        <v>59</v>
      </c>
      <c r="F712" s="67" t="s">
        <v>60</v>
      </c>
      <c r="G712" s="151" t="s">
        <v>6657</v>
      </c>
      <c r="H712" s="151"/>
      <c r="M712" s="16"/>
    </row>
    <row r="713" spans="2:13" hidden="1" x14ac:dyDescent="0.25">
      <c r="B713" s="15"/>
      <c r="C713" s="67" t="s">
        <v>777</v>
      </c>
      <c r="D713" s="67" t="s">
        <v>5785</v>
      </c>
      <c r="E713" s="67" t="s">
        <v>59</v>
      </c>
      <c r="F713" s="67" t="s">
        <v>60</v>
      </c>
      <c r="G713" s="151" t="s">
        <v>6657</v>
      </c>
      <c r="H713" s="151"/>
      <c r="M713" s="16"/>
    </row>
    <row r="714" spans="2:13" hidden="1" x14ac:dyDescent="0.25">
      <c r="B714" s="15"/>
      <c r="C714" s="67" t="s">
        <v>778</v>
      </c>
      <c r="D714" s="67" t="s">
        <v>5656</v>
      </c>
      <c r="E714" s="67" t="s">
        <v>59</v>
      </c>
      <c r="F714" s="67" t="s">
        <v>60</v>
      </c>
      <c r="G714" s="151" t="s">
        <v>6657</v>
      </c>
      <c r="H714" s="151"/>
      <c r="M714" s="16"/>
    </row>
    <row r="715" spans="2:13" hidden="1" x14ac:dyDescent="0.25">
      <c r="B715" s="15"/>
      <c r="C715" s="67" t="s">
        <v>779</v>
      </c>
      <c r="D715" s="67" t="s">
        <v>5769</v>
      </c>
      <c r="E715" s="67" t="s">
        <v>59</v>
      </c>
      <c r="F715" s="67" t="s">
        <v>60</v>
      </c>
      <c r="G715" s="151" t="s">
        <v>6657</v>
      </c>
      <c r="H715" s="151"/>
      <c r="M715" s="16"/>
    </row>
    <row r="716" spans="2:13" hidden="1" x14ac:dyDescent="0.25">
      <c r="B716" s="15"/>
      <c r="C716" s="67" t="s">
        <v>780</v>
      </c>
      <c r="D716" s="67" t="s">
        <v>5612</v>
      </c>
      <c r="E716" s="67" t="s">
        <v>59</v>
      </c>
      <c r="F716" s="67" t="s">
        <v>60</v>
      </c>
      <c r="G716" s="151" t="s">
        <v>6657</v>
      </c>
      <c r="H716" s="151"/>
      <c r="M716" s="16"/>
    </row>
    <row r="717" spans="2:13" hidden="1" x14ac:dyDescent="0.25">
      <c r="B717" s="15"/>
      <c r="C717" s="67" t="s">
        <v>781</v>
      </c>
      <c r="D717" s="67" t="s">
        <v>5583</v>
      </c>
      <c r="E717" s="67" t="s">
        <v>59</v>
      </c>
      <c r="F717" s="67" t="s">
        <v>60</v>
      </c>
      <c r="G717" s="151" t="s">
        <v>4243</v>
      </c>
      <c r="H717" s="151"/>
      <c r="M717" s="16"/>
    </row>
    <row r="718" spans="2:13" hidden="1" x14ac:dyDescent="0.25">
      <c r="B718" s="15"/>
      <c r="C718" s="67" t="s">
        <v>783</v>
      </c>
      <c r="D718" s="67" t="s">
        <v>5753</v>
      </c>
      <c r="E718" s="67" t="s">
        <v>59</v>
      </c>
      <c r="F718" s="67" t="s">
        <v>60</v>
      </c>
      <c r="G718" s="151" t="s">
        <v>6657</v>
      </c>
      <c r="H718" s="151"/>
      <c r="M718" s="16"/>
    </row>
    <row r="719" spans="2:13" hidden="1" x14ac:dyDescent="0.25">
      <c r="B719" s="15"/>
      <c r="C719" s="67" t="s">
        <v>774</v>
      </c>
      <c r="D719" s="67" t="s">
        <v>5830</v>
      </c>
      <c r="E719" s="67" t="s">
        <v>59</v>
      </c>
      <c r="F719" s="67" t="s">
        <v>60</v>
      </c>
      <c r="G719" s="151" t="s">
        <v>6657</v>
      </c>
      <c r="H719" s="151"/>
      <c r="M719" s="16"/>
    </row>
    <row r="720" spans="2:13" hidden="1" x14ac:dyDescent="0.25">
      <c r="B720" s="15"/>
      <c r="C720" s="67" t="s">
        <v>789</v>
      </c>
      <c r="D720" s="67" t="s">
        <v>5974</v>
      </c>
      <c r="E720" s="67" t="s">
        <v>144</v>
      </c>
      <c r="F720" s="67" t="s">
        <v>60</v>
      </c>
      <c r="G720" s="151" t="s">
        <v>6657</v>
      </c>
      <c r="H720" s="151"/>
      <c r="M720" s="16"/>
    </row>
    <row r="721" spans="2:13" hidden="1" x14ac:dyDescent="0.25">
      <c r="B721" s="15"/>
      <c r="C721" s="67" t="s">
        <v>790</v>
      </c>
      <c r="D721" s="67" t="s">
        <v>5819</v>
      </c>
      <c r="E721" s="67" t="s">
        <v>59</v>
      </c>
      <c r="F721" s="67" t="s">
        <v>60</v>
      </c>
      <c r="G721" s="151" t="s">
        <v>6657</v>
      </c>
      <c r="H721" s="151"/>
      <c r="M721" s="16"/>
    </row>
    <row r="722" spans="2:13" hidden="1" x14ac:dyDescent="0.25">
      <c r="B722" s="15"/>
      <c r="C722" s="67" t="s">
        <v>791</v>
      </c>
      <c r="D722" s="67" t="s">
        <v>5569</v>
      </c>
      <c r="E722" s="67" t="s">
        <v>59</v>
      </c>
      <c r="F722" s="67" t="s">
        <v>60</v>
      </c>
      <c r="G722" s="151" t="s">
        <v>6657</v>
      </c>
      <c r="H722" s="151"/>
      <c r="M722" s="16"/>
    </row>
    <row r="723" spans="2:13" hidden="1" x14ac:dyDescent="0.25">
      <c r="B723" s="15"/>
      <c r="C723" s="67" t="s">
        <v>792</v>
      </c>
      <c r="D723" s="67" t="s">
        <v>5783</v>
      </c>
      <c r="E723" s="67" t="s">
        <v>59</v>
      </c>
      <c r="F723" s="67" t="s">
        <v>60</v>
      </c>
      <c r="G723" s="151" t="s">
        <v>6657</v>
      </c>
      <c r="H723" s="151"/>
      <c r="M723" s="16"/>
    </row>
    <row r="724" spans="2:13" hidden="1" x14ac:dyDescent="0.25">
      <c r="B724" s="15"/>
      <c r="C724" s="67" t="s">
        <v>793</v>
      </c>
      <c r="D724" s="67" t="s">
        <v>5821</v>
      </c>
      <c r="E724" s="67" t="s">
        <v>59</v>
      </c>
      <c r="F724" s="67" t="s">
        <v>60</v>
      </c>
      <c r="G724" s="151" t="s">
        <v>6657</v>
      </c>
      <c r="H724" s="151"/>
      <c r="M724" s="16"/>
    </row>
    <row r="725" spans="2:13" hidden="1" x14ac:dyDescent="0.25">
      <c r="B725" s="15"/>
      <c r="C725" s="67" t="s">
        <v>794</v>
      </c>
      <c r="D725" s="67" t="s">
        <v>5680</v>
      </c>
      <c r="E725" s="67" t="s">
        <v>59</v>
      </c>
      <c r="F725" s="67" t="s">
        <v>60</v>
      </c>
      <c r="G725" s="151" t="s">
        <v>6657</v>
      </c>
      <c r="H725" s="151"/>
      <c r="M725" s="16"/>
    </row>
    <row r="726" spans="2:13" hidden="1" x14ac:dyDescent="0.25">
      <c r="B726" s="15"/>
      <c r="C726" s="67" t="s">
        <v>795</v>
      </c>
      <c r="D726" s="67" t="s">
        <v>5329</v>
      </c>
      <c r="E726" s="67" t="s">
        <v>59</v>
      </c>
      <c r="F726" s="67" t="s">
        <v>191</v>
      </c>
      <c r="G726" s="151" t="s">
        <v>6657</v>
      </c>
      <c r="H726" s="151"/>
      <c r="M726" s="16"/>
    </row>
    <row r="727" spans="2:13" hidden="1" x14ac:dyDescent="0.25">
      <c r="B727" s="15"/>
      <c r="C727" s="67" t="s">
        <v>796</v>
      </c>
      <c r="D727" s="67" t="s">
        <v>5332</v>
      </c>
      <c r="E727" s="67" t="s">
        <v>59</v>
      </c>
      <c r="F727" s="67" t="s">
        <v>191</v>
      </c>
      <c r="G727" s="151" t="s">
        <v>6657</v>
      </c>
      <c r="H727" s="151"/>
      <c r="M727" s="16"/>
    </row>
    <row r="728" spans="2:13" hidden="1" x14ac:dyDescent="0.25">
      <c r="B728" s="15"/>
      <c r="C728" s="67" t="s">
        <v>797</v>
      </c>
      <c r="D728" s="67" t="s">
        <v>5330</v>
      </c>
      <c r="E728" s="67" t="s">
        <v>59</v>
      </c>
      <c r="F728" s="67" t="s">
        <v>191</v>
      </c>
      <c r="G728" s="151" t="s">
        <v>6657</v>
      </c>
      <c r="H728" s="151"/>
      <c r="M728" s="16"/>
    </row>
    <row r="729" spans="2:13" hidden="1" x14ac:dyDescent="0.25">
      <c r="B729" s="15"/>
      <c r="C729" s="67" t="s">
        <v>798</v>
      </c>
      <c r="D729" s="67" t="s">
        <v>5331</v>
      </c>
      <c r="E729" s="67" t="s">
        <v>59</v>
      </c>
      <c r="F729" s="67" t="s">
        <v>191</v>
      </c>
      <c r="G729" s="151" t="s">
        <v>6657</v>
      </c>
      <c r="H729" s="151"/>
      <c r="M729" s="16"/>
    </row>
    <row r="730" spans="2:13" hidden="1" x14ac:dyDescent="0.25">
      <c r="B730" s="15"/>
      <c r="C730" s="67" t="s">
        <v>6631</v>
      </c>
      <c r="D730" s="67" t="s">
        <v>6632</v>
      </c>
      <c r="E730" s="67" t="s">
        <v>59</v>
      </c>
      <c r="F730" s="67" t="s">
        <v>60</v>
      </c>
      <c r="G730" s="151" t="s">
        <v>6657</v>
      </c>
      <c r="H730" s="151"/>
      <c r="M730" s="16"/>
    </row>
    <row r="731" spans="2:13" hidden="1" x14ac:dyDescent="0.25">
      <c r="B731" s="15"/>
      <c r="C731" s="67" t="s">
        <v>799</v>
      </c>
      <c r="D731" s="67" t="s">
        <v>4872</v>
      </c>
      <c r="E731" s="67" t="s">
        <v>78</v>
      </c>
      <c r="F731" s="67" t="s">
        <v>60</v>
      </c>
      <c r="G731" s="151" t="s">
        <v>6657</v>
      </c>
      <c r="H731" s="151"/>
      <c r="M731" s="16"/>
    </row>
    <row r="732" spans="2:13" hidden="1" x14ac:dyDescent="0.25">
      <c r="B732" s="15"/>
      <c r="C732" s="67" t="s">
        <v>800</v>
      </c>
      <c r="D732" s="67" t="s">
        <v>4580</v>
      </c>
      <c r="E732" s="67" t="s">
        <v>459</v>
      </c>
      <c r="F732" s="67" t="s">
        <v>244</v>
      </c>
      <c r="G732" s="151" t="s">
        <v>4243</v>
      </c>
      <c r="H732" s="151">
        <v>1</v>
      </c>
      <c r="M732" s="16"/>
    </row>
    <row r="733" spans="2:13" hidden="1" x14ac:dyDescent="0.25">
      <c r="B733" s="15"/>
      <c r="C733" s="67" t="s">
        <v>803</v>
      </c>
      <c r="D733" s="67" t="s">
        <v>5573</v>
      </c>
      <c r="E733" s="67" t="s">
        <v>59</v>
      </c>
      <c r="F733" s="67" t="s">
        <v>60</v>
      </c>
      <c r="G733" s="151" t="s">
        <v>4243</v>
      </c>
      <c r="H733" s="151"/>
      <c r="M733" s="16"/>
    </row>
    <row r="734" spans="2:13" hidden="1" x14ac:dyDescent="0.25">
      <c r="B734" s="15"/>
      <c r="C734" s="67" t="s">
        <v>801</v>
      </c>
      <c r="D734" s="67" t="s">
        <v>802</v>
      </c>
      <c r="E734" s="67" t="s">
        <v>59</v>
      </c>
      <c r="F734" s="67" t="s">
        <v>60</v>
      </c>
      <c r="G734" s="151" t="s">
        <v>6657</v>
      </c>
      <c r="H734" s="151"/>
      <c r="M734" s="16"/>
    </row>
    <row r="735" spans="2:13" hidden="1" x14ac:dyDescent="0.25">
      <c r="B735" s="15"/>
      <c r="C735" s="67" t="s">
        <v>804</v>
      </c>
      <c r="D735" s="67" t="s">
        <v>5371</v>
      </c>
      <c r="E735" s="67" t="s">
        <v>59</v>
      </c>
      <c r="F735" s="67" t="s">
        <v>60</v>
      </c>
      <c r="G735" s="151" t="s">
        <v>6657</v>
      </c>
      <c r="H735" s="151"/>
      <c r="M735" s="16"/>
    </row>
    <row r="736" spans="2:13" hidden="1" x14ac:dyDescent="0.25">
      <c r="B736" s="15"/>
      <c r="C736" s="67" t="s">
        <v>821</v>
      </c>
      <c r="D736" s="67" t="s">
        <v>5102</v>
      </c>
      <c r="E736" s="67" t="s">
        <v>134</v>
      </c>
      <c r="F736" s="67" t="s">
        <v>60</v>
      </c>
      <c r="G736" s="151" t="s">
        <v>6657</v>
      </c>
      <c r="H736" s="151"/>
      <c r="M736" s="16"/>
    </row>
    <row r="737" spans="2:13" hidden="1" x14ac:dyDescent="0.25">
      <c r="B737" s="15"/>
      <c r="C737" s="67" t="s">
        <v>812</v>
      </c>
      <c r="D737" s="67" t="s">
        <v>4968</v>
      </c>
      <c r="E737" s="67" t="s">
        <v>134</v>
      </c>
      <c r="F737" s="67" t="s">
        <v>60</v>
      </c>
      <c r="G737" s="151" t="s">
        <v>6657</v>
      </c>
      <c r="H737" s="151"/>
      <c r="M737" s="16"/>
    </row>
    <row r="738" spans="2:13" hidden="1" x14ac:dyDescent="0.25">
      <c r="B738" s="15"/>
      <c r="C738" s="67" t="s">
        <v>813</v>
      </c>
      <c r="D738" s="67" t="s">
        <v>5062</v>
      </c>
      <c r="E738" s="67" t="s">
        <v>134</v>
      </c>
      <c r="F738" s="67" t="s">
        <v>60</v>
      </c>
      <c r="G738" s="151" t="s">
        <v>6657</v>
      </c>
      <c r="H738" s="151"/>
      <c r="M738" s="16"/>
    </row>
    <row r="739" spans="2:13" hidden="1" x14ac:dyDescent="0.25">
      <c r="B739" s="15"/>
      <c r="C739" s="67" t="s">
        <v>814</v>
      </c>
      <c r="D739" s="67" t="s">
        <v>4998</v>
      </c>
      <c r="E739" s="67" t="s">
        <v>134</v>
      </c>
      <c r="F739" s="67" t="s">
        <v>60</v>
      </c>
      <c r="G739" s="151" t="s">
        <v>6657</v>
      </c>
      <c r="H739" s="151"/>
      <c r="M739" s="16"/>
    </row>
    <row r="740" spans="2:13" hidden="1" x14ac:dyDescent="0.25">
      <c r="B740" s="15"/>
      <c r="C740" s="67" t="s">
        <v>815</v>
      </c>
      <c r="D740" s="67" t="s">
        <v>5008</v>
      </c>
      <c r="E740" s="67" t="s">
        <v>134</v>
      </c>
      <c r="F740" s="67" t="s">
        <v>60</v>
      </c>
      <c r="G740" s="151" t="s">
        <v>6657</v>
      </c>
      <c r="H740" s="151"/>
      <c r="M740" s="16"/>
    </row>
    <row r="741" spans="2:13" hidden="1" x14ac:dyDescent="0.25">
      <c r="B741" s="15"/>
      <c r="C741" s="67" t="s">
        <v>809</v>
      </c>
      <c r="D741" s="67" t="s">
        <v>5082</v>
      </c>
      <c r="E741" s="67" t="s">
        <v>134</v>
      </c>
      <c r="F741" s="67" t="s">
        <v>60</v>
      </c>
      <c r="G741" s="151" t="s">
        <v>6657</v>
      </c>
      <c r="H741" s="151"/>
      <c r="M741" s="16"/>
    </row>
    <row r="742" spans="2:13" hidden="1" x14ac:dyDescent="0.25">
      <c r="B742" s="15"/>
      <c r="C742" s="67" t="s">
        <v>816</v>
      </c>
      <c r="D742" s="67" t="s">
        <v>4988</v>
      </c>
      <c r="E742" s="67" t="s">
        <v>134</v>
      </c>
      <c r="F742" s="67" t="s">
        <v>60</v>
      </c>
      <c r="G742" s="151" t="s">
        <v>6657</v>
      </c>
      <c r="H742" s="151"/>
      <c r="M742" s="16"/>
    </row>
    <row r="743" spans="2:13" hidden="1" x14ac:dyDescent="0.25">
      <c r="B743" s="15"/>
      <c r="C743" s="67" t="s">
        <v>817</v>
      </c>
      <c r="D743" s="67" t="s">
        <v>4978</v>
      </c>
      <c r="E743" s="67" t="s">
        <v>134</v>
      </c>
      <c r="F743" s="67" t="s">
        <v>60</v>
      </c>
      <c r="G743" s="151" t="s">
        <v>6657</v>
      </c>
      <c r="H743" s="151"/>
      <c r="M743" s="16"/>
    </row>
    <row r="744" spans="2:13" hidden="1" x14ac:dyDescent="0.25">
      <c r="B744" s="15"/>
      <c r="C744" s="67" t="s">
        <v>1038</v>
      </c>
      <c r="D744" s="67" t="s">
        <v>5119</v>
      </c>
      <c r="E744" s="67" t="s">
        <v>134</v>
      </c>
      <c r="F744" s="67" t="s">
        <v>60</v>
      </c>
      <c r="G744" s="151" t="s">
        <v>6657</v>
      </c>
      <c r="H744" s="151"/>
      <c r="M744" s="16"/>
    </row>
    <row r="745" spans="2:13" hidden="1" x14ac:dyDescent="0.25">
      <c r="B745" s="15"/>
      <c r="C745" s="67" t="s">
        <v>818</v>
      </c>
      <c r="D745" s="67" t="s">
        <v>5052</v>
      </c>
      <c r="E745" s="67" t="s">
        <v>134</v>
      </c>
      <c r="F745" s="67" t="s">
        <v>60</v>
      </c>
      <c r="G745" s="151" t="s">
        <v>6657</v>
      </c>
      <c r="H745" s="151"/>
      <c r="M745" s="16"/>
    </row>
    <row r="746" spans="2:13" hidden="1" x14ac:dyDescent="0.25">
      <c r="B746" s="15"/>
      <c r="C746" s="67" t="s">
        <v>819</v>
      </c>
      <c r="D746" s="67" t="s">
        <v>5042</v>
      </c>
      <c r="E746" s="67" t="s">
        <v>134</v>
      </c>
      <c r="F746" s="67" t="s">
        <v>60</v>
      </c>
      <c r="G746" s="151" t="s">
        <v>6657</v>
      </c>
      <c r="H746" s="151"/>
      <c r="M746" s="16"/>
    </row>
    <row r="747" spans="2:13" hidden="1" x14ac:dyDescent="0.25">
      <c r="B747" s="15"/>
      <c r="C747" s="67" t="s">
        <v>820</v>
      </c>
      <c r="D747" s="67" t="s">
        <v>5028</v>
      </c>
      <c r="E747" s="67" t="s">
        <v>134</v>
      </c>
      <c r="F747" s="67" t="s">
        <v>60</v>
      </c>
      <c r="G747" s="151" t="s">
        <v>4243</v>
      </c>
      <c r="H747" s="151"/>
      <c r="M747" s="16"/>
    </row>
    <row r="748" spans="2:13" hidden="1" x14ac:dyDescent="0.25">
      <c r="B748" s="15"/>
      <c r="C748" s="67" t="s">
        <v>806</v>
      </c>
      <c r="D748" s="67" t="s">
        <v>5029</v>
      </c>
      <c r="E748" s="67" t="s">
        <v>134</v>
      </c>
      <c r="F748" s="67" t="s">
        <v>60</v>
      </c>
      <c r="G748" s="151" t="s">
        <v>6657</v>
      </c>
      <c r="H748" s="151"/>
      <c r="M748" s="16"/>
    </row>
    <row r="749" spans="2:13" hidden="1" x14ac:dyDescent="0.25">
      <c r="B749" s="15"/>
      <c r="C749" s="67" t="s">
        <v>1039</v>
      </c>
      <c r="D749" s="67" t="s">
        <v>5109</v>
      </c>
      <c r="E749" s="67" t="s">
        <v>134</v>
      </c>
      <c r="F749" s="67" t="s">
        <v>60</v>
      </c>
      <c r="G749" s="151" t="s">
        <v>6657</v>
      </c>
      <c r="H749" s="151"/>
      <c r="M749" s="16"/>
    </row>
    <row r="750" spans="2:13" hidden="1" x14ac:dyDescent="0.25">
      <c r="B750" s="15"/>
      <c r="C750" s="67" t="s">
        <v>810</v>
      </c>
      <c r="D750" s="67" t="s">
        <v>5092</v>
      </c>
      <c r="E750" s="67" t="s">
        <v>134</v>
      </c>
      <c r="F750" s="67" t="s">
        <v>60</v>
      </c>
      <c r="G750" s="151" t="s">
        <v>6657</v>
      </c>
      <c r="H750" s="151"/>
      <c r="M750" s="16"/>
    </row>
    <row r="751" spans="2:13" hidden="1" x14ac:dyDescent="0.25">
      <c r="B751" s="15"/>
      <c r="C751" s="67" t="s">
        <v>811</v>
      </c>
      <c r="D751" s="67" t="s">
        <v>5072</v>
      </c>
      <c r="E751" s="67" t="s">
        <v>134</v>
      </c>
      <c r="F751" s="67" t="s">
        <v>60</v>
      </c>
      <c r="G751" s="151" t="s">
        <v>6657</v>
      </c>
      <c r="H751" s="151"/>
      <c r="M751" s="16"/>
    </row>
    <row r="752" spans="2:13" hidden="1" x14ac:dyDescent="0.25">
      <c r="B752" s="15"/>
      <c r="C752" s="67" t="s">
        <v>835</v>
      </c>
      <c r="D752" s="67" t="s">
        <v>5103</v>
      </c>
      <c r="E752" s="67" t="s">
        <v>134</v>
      </c>
      <c r="F752" s="67" t="s">
        <v>60</v>
      </c>
      <c r="G752" s="151" t="s">
        <v>6657</v>
      </c>
      <c r="H752" s="151"/>
      <c r="M752" s="16"/>
    </row>
    <row r="753" spans="2:13" hidden="1" x14ac:dyDescent="0.25">
      <c r="B753" s="15"/>
      <c r="C753" s="67" t="s">
        <v>826</v>
      </c>
      <c r="D753" s="67" t="s">
        <v>4969</v>
      </c>
      <c r="E753" s="67" t="s">
        <v>134</v>
      </c>
      <c r="F753" s="67" t="s">
        <v>60</v>
      </c>
      <c r="G753" s="151" t="s">
        <v>6657</v>
      </c>
      <c r="H753" s="151"/>
      <c r="M753" s="16"/>
    </row>
    <row r="754" spans="2:13" hidden="1" x14ac:dyDescent="0.25">
      <c r="B754" s="15"/>
      <c r="C754" s="67" t="s">
        <v>827</v>
      </c>
      <c r="D754" s="67" t="s">
        <v>5063</v>
      </c>
      <c r="E754" s="67" t="s">
        <v>134</v>
      </c>
      <c r="F754" s="67" t="s">
        <v>60</v>
      </c>
      <c r="G754" s="151" t="s">
        <v>6657</v>
      </c>
      <c r="H754" s="151"/>
      <c r="M754" s="16"/>
    </row>
    <row r="755" spans="2:13" hidden="1" x14ac:dyDescent="0.25">
      <c r="B755" s="15"/>
      <c r="C755" s="67" t="s">
        <v>828</v>
      </c>
      <c r="D755" s="67" t="s">
        <v>4999</v>
      </c>
      <c r="E755" s="67" t="s">
        <v>134</v>
      </c>
      <c r="F755" s="67" t="s">
        <v>60</v>
      </c>
      <c r="G755" s="151" t="s">
        <v>6657</v>
      </c>
      <c r="H755" s="151"/>
      <c r="M755" s="16"/>
    </row>
    <row r="756" spans="2:13" hidden="1" x14ac:dyDescent="0.25">
      <c r="B756" s="15"/>
      <c r="C756" s="67" t="s">
        <v>829</v>
      </c>
      <c r="D756" s="67" t="s">
        <v>5009</v>
      </c>
      <c r="E756" s="67" t="s">
        <v>134</v>
      </c>
      <c r="F756" s="67" t="s">
        <v>60</v>
      </c>
      <c r="G756" s="151" t="s">
        <v>6657</v>
      </c>
      <c r="H756" s="151"/>
      <c r="M756" s="16"/>
    </row>
    <row r="757" spans="2:13" hidden="1" x14ac:dyDescent="0.25">
      <c r="B757" s="15"/>
      <c r="C757" s="67" t="s">
        <v>822</v>
      </c>
      <c r="D757" s="67" t="s">
        <v>5083</v>
      </c>
      <c r="E757" s="67" t="s">
        <v>134</v>
      </c>
      <c r="F757" s="67" t="s">
        <v>60</v>
      </c>
      <c r="G757" s="151" t="s">
        <v>6657</v>
      </c>
      <c r="H757" s="151"/>
      <c r="M757" s="16"/>
    </row>
    <row r="758" spans="2:13" hidden="1" x14ac:dyDescent="0.25">
      <c r="B758" s="15"/>
      <c r="C758" s="67" t="s">
        <v>830</v>
      </c>
      <c r="D758" s="67" t="s">
        <v>4989</v>
      </c>
      <c r="E758" s="67" t="s">
        <v>134</v>
      </c>
      <c r="F758" s="67" t="s">
        <v>60</v>
      </c>
      <c r="G758" s="151" t="s">
        <v>6657</v>
      </c>
      <c r="H758" s="151"/>
      <c r="M758" s="16"/>
    </row>
    <row r="759" spans="2:13" hidden="1" x14ac:dyDescent="0.25">
      <c r="B759" s="15"/>
      <c r="C759" s="67" t="s">
        <v>831</v>
      </c>
      <c r="D759" s="67" t="s">
        <v>4979</v>
      </c>
      <c r="E759" s="67" t="s">
        <v>134</v>
      </c>
      <c r="F759" s="67" t="s">
        <v>60</v>
      </c>
      <c r="G759" s="151" t="s">
        <v>6657</v>
      </c>
      <c r="H759" s="151"/>
      <c r="M759" s="16"/>
    </row>
    <row r="760" spans="2:13" hidden="1" x14ac:dyDescent="0.25">
      <c r="B760" s="15"/>
      <c r="C760" s="67" t="s">
        <v>823</v>
      </c>
      <c r="D760" s="67" t="s">
        <v>5120</v>
      </c>
      <c r="E760" s="67" t="s">
        <v>134</v>
      </c>
      <c r="F760" s="67" t="s">
        <v>60</v>
      </c>
      <c r="G760" s="151" t="s">
        <v>6657</v>
      </c>
      <c r="H760" s="151"/>
      <c r="M760" s="16"/>
    </row>
    <row r="761" spans="2:13" hidden="1" x14ac:dyDescent="0.25">
      <c r="B761" s="15"/>
      <c r="C761" s="67" t="s">
        <v>832</v>
      </c>
      <c r="D761" s="67" t="s">
        <v>5053</v>
      </c>
      <c r="E761" s="67" t="s">
        <v>134</v>
      </c>
      <c r="F761" s="67" t="s">
        <v>60</v>
      </c>
      <c r="G761" s="151" t="s">
        <v>6657</v>
      </c>
      <c r="H761" s="151"/>
      <c r="M761" s="16"/>
    </row>
    <row r="762" spans="2:13" hidden="1" x14ac:dyDescent="0.25">
      <c r="B762" s="15"/>
      <c r="C762" s="67" t="s">
        <v>833</v>
      </c>
      <c r="D762" s="67" t="s">
        <v>5043</v>
      </c>
      <c r="E762" s="67" t="s">
        <v>134</v>
      </c>
      <c r="F762" s="67" t="s">
        <v>60</v>
      </c>
      <c r="G762" s="151" t="s">
        <v>6657</v>
      </c>
      <c r="H762" s="151"/>
      <c r="M762" s="16"/>
    </row>
    <row r="763" spans="2:13" hidden="1" x14ac:dyDescent="0.25">
      <c r="B763" s="15"/>
      <c r="C763" s="67" t="s">
        <v>834</v>
      </c>
      <c r="D763" s="67" t="s">
        <v>5030</v>
      </c>
      <c r="E763" s="67" t="s">
        <v>134</v>
      </c>
      <c r="F763" s="67" t="s">
        <v>60</v>
      </c>
      <c r="G763" s="151" t="s">
        <v>4243</v>
      </c>
      <c r="H763" s="151"/>
      <c r="M763" s="16"/>
    </row>
    <row r="764" spans="2:13" hidden="1" x14ac:dyDescent="0.25">
      <c r="B764" s="15"/>
      <c r="C764" s="67" t="s">
        <v>805</v>
      </c>
      <c r="D764" s="67" t="s">
        <v>5031</v>
      </c>
      <c r="E764" s="67" t="s">
        <v>134</v>
      </c>
      <c r="F764" s="67" t="s">
        <v>60</v>
      </c>
      <c r="G764" s="151" t="s">
        <v>6657</v>
      </c>
      <c r="H764" s="151"/>
      <c r="M764" s="16"/>
    </row>
    <row r="765" spans="2:13" hidden="1" x14ac:dyDescent="0.25">
      <c r="B765" s="15"/>
      <c r="C765" s="67" t="s">
        <v>1040</v>
      </c>
      <c r="D765" s="67" t="s">
        <v>5110</v>
      </c>
      <c r="E765" s="67" t="s">
        <v>134</v>
      </c>
      <c r="F765" s="67" t="s">
        <v>60</v>
      </c>
      <c r="G765" s="151" t="s">
        <v>6657</v>
      </c>
      <c r="H765" s="151"/>
      <c r="M765" s="16"/>
    </row>
    <row r="766" spans="2:13" hidden="1" x14ac:dyDescent="0.25">
      <c r="B766" s="15"/>
      <c r="C766" s="67" t="s">
        <v>824</v>
      </c>
      <c r="D766" s="67" t="s">
        <v>5093</v>
      </c>
      <c r="E766" s="67" t="s">
        <v>134</v>
      </c>
      <c r="F766" s="67" t="s">
        <v>60</v>
      </c>
      <c r="G766" s="151" t="s">
        <v>6657</v>
      </c>
      <c r="H766" s="151"/>
      <c r="M766" s="16"/>
    </row>
    <row r="767" spans="2:13" hidden="1" x14ac:dyDescent="0.25">
      <c r="B767" s="15"/>
      <c r="C767" s="67" t="s">
        <v>825</v>
      </c>
      <c r="D767" s="67" t="s">
        <v>5073</v>
      </c>
      <c r="E767" s="67" t="s">
        <v>134</v>
      </c>
      <c r="F767" s="67" t="s">
        <v>60</v>
      </c>
      <c r="G767" s="151" t="s">
        <v>6657</v>
      </c>
      <c r="H767" s="151"/>
      <c r="M767" s="16"/>
    </row>
    <row r="768" spans="2:13" hidden="1" x14ac:dyDescent="0.25">
      <c r="B768" s="15"/>
      <c r="C768" s="67" t="s">
        <v>849</v>
      </c>
      <c r="D768" s="67" t="s">
        <v>5104</v>
      </c>
      <c r="E768" s="67" t="s">
        <v>134</v>
      </c>
      <c r="F768" s="67" t="s">
        <v>60</v>
      </c>
      <c r="G768" s="151" t="s">
        <v>6657</v>
      </c>
      <c r="H768" s="151"/>
      <c r="M768" s="16"/>
    </row>
    <row r="769" spans="2:13" hidden="1" x14ac:dyDescent="0.25">
      <c r="B769" s="15"/>
      <c r="C769" s="67" t="s">
        <v>840</v>
      </c>
      <c r="D769" s="67" t="s">
        <v>4970</v>
      </c>
      <c r="E769" s="67" t="s">
        <v>134</v>
      </c>
      <c r="F769" s="67" t="s">
        <v>60</v>
      </c>
      <c r="G769" s="151" t="s">
        <v>6657</v>
      </c>
      <c r="H769" s="151"/>
      <c r="M769" s="16"/>
    </row>
    <row r="770" spans="2:13" hidden="1" x14ac:dyDescent="0.25">
      <c r="B770" s="15"/>
      <c r="C770" s="67" t="s">
        <v>841</v>
      </c>
      <c r="D770" s="67" t="s">
        <v>5064</v>
      </c>
      <c r="E770" s="67" t="s">
        <v>134</v>
      </c>
      <c r="F770" s="67" t="s">
        <v>60</v>
      </c>
      <c r="G770" s="151" t="s">
        <v>6657</v>
      </c>
      <c r="H770" s="151"/>
      <c r="M770" s="16"/>
    </row>
    <row r="771" spans="2:13" hidden="1" x14ac:dyDescent="0.25">
      <c r="B771" s="15"/>
      <c r="C771" s="67" t="s">
        <v>842</v>
      </c>
      <c r="D771" s="67" t="s">
        <v>5000</v>
      </c>
      <c r="E771" s="67" t="s">
        <v>134</v>
      </c>
      <c r="F771" s="67" t="s">
        <v>60</v>
      </c>
      <c r="G771" s="151" t="s">
        <v>6657</v>
      </c>
      <c r="H771" s="151"/>
      <c r="M771" s="16"/>
    </row>
    <row r="772" spans="2:13" hidden="1" x14ac:dyDescent="0.25">
      <c r="B772" s="15"/>
      <c r="C772" s="67" t="s">
        <v>843</v>
      </c>
      <c r="D772" s="67" t="s">
        <v>5010</v>
      </c>
      <c r="E772" s="67" t="s">
        <v>134</v>
      </c>
      <c r="F772" s="67" t="s">
        <v>60</v>
      </c>
      <c r="G772" s="151" t="s">
        <v>6657</v>
      </c>
      <c r="H772" s="151"/>
      <c r="M772" s="16"/>
    </row>
    <row r="773" spans="2:13" hidden="1" x14ac:dyDescent="0.25">
      <c r="B773" s="15"/>
      <c r="C773" s="67" t="s">
        <v>836</v>
      </c>
      <c r="D773" s="67" t="s">
        <v>5084</v>
      </c>
      <c r="E773" s="67" t="s">
        <v>134</v>
      </c>
      <c r="F773" s="67" t="s">
        <v>60</v>
      </c>
      <c r="G773" s="151" t="s">
        <v>6657</v>
      </c>
      <c r="H773" s="151"/>
      <c r="M773" s="16"/>
    </row>
    <row r="774" spans="2:13" hidden="1" x14ac:dyDescent="0.25">
      <c r="B774" s="15"/>
      <c r="C774" s="67" t="s">
        <v>844</v>
      </c>
      <c r="D774" s="67" t="s">
        <v>4990</v>
      </c>
      <c r="E774" s="67" t="s">
        <v>134</v>
      </c>
      <c r="F774" s="67" t="s">
        <v>60</v>
      </c>
      <c r="G774" s="151" t="s">
        <v>6657</v>
      </c>
      <c r="H774" s="151"/>
      <c r="M774" s="16"/>
    </row>
    <row r="775" spans="2:13" hidden="1" x14ac:dyDescent="0.25">
      <c r="B775" s="15"/>
      <c r="C775" s="67" t="s">
        <v>845</v>
      </c>
      <c r="D775" s="67" t="s">
        <v>4980</v>
      </c>
      <c r="E775" s="67" t="s">
        <v>134</v>
      </c>
      <c r="F775" s="67" t="s">
        <v>60</v>
      </c>
      <c r="G775" s="151" t="s">
        <v>6657</v>
      </c>
      <c r="H775" s="151"/>
      <c r="M775" s="16"/>
    </row>
    <row r="776" spans="2:13" hidden="1" x14ac:dyDescent="0.25">
      <c r="B776" s="15"/>
      <c r="C776" s="67" t="s">
        <v>837</v>
      </c>
      <c r="D776" s="67" t="s">
        <v>5121</v>
      </c>
      <c r="E776" s="67" t="s">
        <v>134</v>
      </c>
      <c r="F776" s="67" t="s">
        <v>60</v>
      </c>
      <c r="G776" s="151" t="s">
        <v>6657</v>
      </c>
      <c r="H776" s="151"/>
      <c r="M776" s="16"/>
    </row>
    <row r="777" spans="2:13" hidden="1" x14ac:dyDescent="0.25">
      <c r="B777" s="15"/>
      <c r="C777" s="67" t="s">
        <v>846</v>
      </c>
      <c r="D777" s="67" t="s">
        <v>5054</v>
      </c>
      <c r="E777" s="67" t="s">
        <v>134</v>
      </c>
      <c r="F777" s="67" t="s">
        <v>60</v>
      </c>
      <c r="G777" s="151" t="s">
        <v>6657</v>
      </c>
      <c r="H777" s="151"/>
      <c r="M777" s="16"/>
    </row>
    <row r="778" spans="2:13" hidden="1" x14ac:dyDescent="0.25">
      <c r="B778" s="15"/>
      <c r="C778" s="67" t="s">
        <v>847</v>
      </c>
      <c r="D778" s="67" t="s">
        <v>5044</v>
      </c>
      <c r="E778" s="67" t="s">
        <v>134</v>
      </c>
      <c r="F778" s="67" t="s">
        <v>60</v>
      </c>
      <c r="G778" s="151" t="s">
        <v>6657</v>
      </c>
      <c r="H778" s="151"/>
      <c r="M778" s="16"/>
    </row>
    <row r="779" spans="2:13" hidden="1" x14ac:dyDescent="0.25">
      <c r="B779" s="15"/>
      <c r="C779" s="67" t="s">
        <v>848</v>
      </c>
      <c r="D779" s="67" t="s">
        <v>5032</v>
      </c>
      <c r="E779" s="67" t="s">
        <v>134</v>
      </c>
      <c r="F779" s="67" t="s">
        <v>60</v>
      </c>
      <c r="G779" s="151" t="s">
        <v>6657</v>
      </c>
      <c r="H779" s="151"/>
      <c r="M779" s="16"/>
    </row>
    <row r="780" spans="2:13" hidden="1" x14ac:dyDescent="0.25">
      <c r="B780" s="15"/>
      <c r="C780" s="67" t="s">
        <v>807</v>
      </c>
      <c r="D780" s="67" t="s">
        <v>5033</v>
      </c>
      <c r="E780" s="67" t="s">
        <v>134</v>
      </c>
      <c r="F780" s="67" t="s">
        <v>60</v>
      </c>
      <c r="G780" s="151" t="s">
        <v>6657</v>
      </c>
      <c r="H780" s="151"/>
      <c r="M780" s="16"/>
    </row>
    <row r="781" spans="2:13" hidden="1" x14ac:dyDescent="0.25">
      <c r="B781" s="15"/>
      <c r="C781" s="67" t="s">
        <v>1041</v>
      </c>
      <c r="D781" s="67" t="s">
        <v>5111</v>
      </c>
      <c r="E781" s="67" t="s">
        <v>134</v>
      </c>
      <c r="F781" s="67" t="s">
        <v>60</v>
      </c>
      <c r="G781" s="151" t="s">
        <v>6657</v>
      </c>
      <c r="H781" s="151"/>
      <c r="M781" s="16"/>
    </row>
    <row r="782" spans="2:13" hidden="1" x14ac:dyDescent="0.25">
      <c r="B782" s="15"/>
      <c r="C782" s="67" t="s">
        <v>838</v>
      </c>
      <c r="D782" s="67" t="s">
        <v>5094</v>
      </c>
      <c r="E782" s="67" t="s">
        <v>134</v>
      </c>
      <c r="F782" s="67" t="s">
        <v>60</v>
      </c>
      <c r="G782" s="151" t="s">
        <v>6657</v>
      </c>
      <c r="H782" s="151"/>
      <c r="M782" s="16"/>
    </row>
    <row r="783" spans="2:13" hidden="1" x14ac:dyDescent="0.25">
      <c r="B783" s="15"/>
      <c r="C783" s="67" t="s">
        <v>839</v>
      </c>
      <c r="D783" s="67" t="s">
        <v>5074</v>
      </c>
      <c r="E783" s="67" t="s">
        <v>134</v>
      </c>
      <c r="F783" s="67" t="s">
        <v>60</v>
      </c>
      <c r="G783" s="151" t="s">
        <v>6657</v>
      </c>
      <c r="H783" s="151"/>
      <c r="M783" s="16"/>
    </row>
    <row r="784" spans="2:13" hidden="1" x14ac:dyDescent="0.25">
      <c r="B784" s="15"/>
      <c r="C784" s="67" t="s">
        <v>863</v>
      </c>
      <c r="D784" s="67" t="s">
        <v>5105</v>
      </c>
      <c r="E784" s="67" t="s">
        <v>134</v>
      </c>
      <c r="F784" s="67" t="s">
        <v>60</v>
      </c>
      <c r="G784" s="151" t="s">
        <v>6657</v>
      </c>
      <c r="H784" s="151"/>
      <c r="M784" s="16"/>
    </row>
    <row r="785" spans="2:13" hidden="1" x14ac:dyDescent="0.25">
      <c r="B785" s="15"/>
      <c r="C785" s="67" t="s">
        <v>854</v>
      </c>
      <c r="D785" s="67" t="s">
        <v>4971</v>
      </c>
      <c r="E785" s="67" t="s">
        <v>134</v>
      </c>
      <c r="F785" s="67" t="s">
        <v>60</v>
      </c>
      <c r="G785" s="151" t="s">
        <v>6657</v>
      </c>
      <c r="H785" s="151"/>
      <c r="M785" s="16"/>
    </row>
    <row r="786" spans="2:13" hidden="1" x14ac:dyDescent="0.25">
      <c r="B786" s="15"/>
      <c r="C786" s="67" t="s">
        <v>855</v>
      </c>
      <c r="D786" s="67" t="s">
        <v>5065</v>
      </c>
      <c r="E786" s="67" t="s">
        <v>134</v>
      </c>
      <c r="F786" s="67" t="s">
        <v>60</v>
      </c>
      <c r="G786" s="151" t="s">
        <v>6657</v>
      </c>
      <c r="H786" s="151"/>
      <c r="M786" s="16"/>
    </row>
    <row r="787" spans="2:13" hidden="1" x14ac:dyDescent="0.25">
      <c r="B787" s="15"/>
      <c r="C787" s="67" t="s">
        <v>856</v>
      </c>
      <c r="D787" s="67" t="s">
        <v>5001</v>
      </c>
      <c r="E787" s="67" t="s">
        <v>134</v>
      </c>
      <c r="F787" s="67" t="s">
        <v>60</v>
      </c>
      <c r="G787" s="151" t="s">
        <v>6657</v>
      </c>
      <c r="H787" s="151"/>
      <c r="M787" s="16"/>
    </row>
    <row r="788" spans="2:13" hidden="1" x14ac:dyDescent="0.25">
      <c r="B788" s="15"/>
      <c r="C788" s="67" t="s">
        <v>857</v>
      </c>
      <c r="D788" s="67" t="s">
        <v>5011</v>
      </c>
      <c r="E788" s="67" t="s">
        <v>134</v>
      </c>
      <c r="F788" s="67" t="s">
        <v>60</v>
      </c>
      <c r="G788" s="151" t="s">
        <v>6657</v>
      </c>
      <c r="H788" s="151"/>
      <c r="M788" s="16"/>
    </row>
    <row r="789" spans="2:13" hidden="1" x14ac:dyDescent="0.25">
      <c r="B789" s="15"/>
      <c r="C789" s="67" t="s">
        <v>850</v>
      </c>
      <c r="D789" s="67" t="s">
        <v>5085</v>
      </c>
      <c r="E789" s="67" t="s">
        <v>134</v>
      </c>
      <c r="F789" s="67" t="s">
        <v>60</v>
      </c>
      <c r="G789" s="151" t="s">
        <v>6657</v>
      </c>
      <c r="H789" s="151"/>
      <c r="M789" s="16"/>
    </row>
    <row r="790" spans="2:13" hidden="1" x14ac:dyDescent="0.25">
      <c r="B790" s="15"/>
      <c r="C790" s="67" t="s">
        <v>858</v>
      </c>
      <c r="D790" s="67" t="s">
        <v>4991</v>
      </c>
      <c r="E790" s="67" t="s">
        <v>134</v>
      </c>
      <c r="F790" s="67" t="s">
        <v>60</v>
      </c>
      <c r="G790" s="151" t="s">
        <v>6657</v>
      </c>
      <c r="H790" s="151"/>
      <c r="M790" s="16"/>
    </row>
    <row r="791" spans="2:13" hidden="1" x14ac:dyDescent="0.25">
      <c r="B791" s="15"/>
      <c r="C791" s="67" t="s">
        <v>859</v>
      </c>
      <c r="D791" s="67" t="s">
        <v>4981</v>
      </c>
      <c r="E791" s="67" t="s">
        <v>134</v>
      </c>
      <c r="F791" s="67" t="s">
        <v>60</v>
      </c>
      <c r="G791" s="151" t="s">
        <v>6657</v>
      </c>
      <c r="H791" s="151"/>
      <c r="M791" s="16"/>
    </row>
    <row r="792" spans="2:13" hidden="1" x14ac:dyDescent="0.25">
      <c r="B792" s="15"/>
      <c r="C792" s="67" t="s">
        <v>851</v>
      </c>
      <c r="D792" s="67" t="s">
        <v>5122</v>
      </c>
      <c r="E792" s="67" t="s">
        <v>134</v>
      </c>
      <c r="F792" s="67" t="s">
        <v>60</v>
      </c>
      <c r="G792" s="151" t="s">
        <v>6657</v>
      </c>
      <c r="H792" s="151"/>
      <c r="M792" s="16"/>
    </row>
    <row r="793" spans="2:13" hidden="1" x14ac:dyDescent="0.25">
      <c r="B793" s="15"/>
      <c r="C793" s="67" t="s">
        <v>860</v>
      </c>
      <c r="D793" s="67" t="s">
        <v>5055</v>
      </c>
      <c r="E793" s="67" t="s">
        <v>134</v>
      </c>
      <c r="F793" s="67" t="s">
        <v>60</v>
      </c>
      <c r="G793" s="151" t="s">
        <v>6657</v>
      </c>
      <c r="H793" s="151"/>
      <c r="M793" s="16"/>
    </row>
    <row r="794" spans="2:13" hidden="1" x14ac:dyDescent="0.25">
      <c r="B794" s="15"/>
      <c r="C794" s="67" t="s">
        <v>861</v>
      </c>
      <c r="D794" s="67" t="s">
        <v>5045</v>
      </c>
      <c r="E794" s="67" t="s">
        <v>134</v>
      </c>
      <c r="F794" s="67" t="s">
        <v>60</v>
      </c>
      <c r="G794" s="151" t="s">
        <v>6657</v>
      </c>
      <c r="H794" s="151"/>
      <c r="M794" s="16"/>
    </row>
    <row r="795" spans="2:13" hidden="1" x14ac:dyDescent="0.25">
      <c r="B795" s="15"/>
      <c r="C795" s="67" t="s">
        <v>862</v>
      </c>
      <c r="D795" s="67" t="s">
        <v>5034</v>
      </c>
      <c r="E795" s="67" t="s">
        <v>134</v>
      </c>
      <c r="F795" s="67" t="s">
        <v>60</v>
      </c>
      <c r="G795" s="151" t="s">
        <v>6657</v>
      </c>
      <c r="H795" s="151"/>
      <c r="M795" s="16"/>
    </row>
    <row r="796" spans="2:13" hidden="1" x14ac:dyDescent="0.25">
      <c r="B796" s="15"/>
      <c r="C796" s="67" t="s">
        <v>808</v>
      </c>
      <c r="D796" s="67" t="s">
        <v>5035</v>
      </c>
      <c r="E796" s="67" t="s">
        <v>134</v>
      </c>
      <c r="F796" s="67" t="s">
        <v>60</v>
      </c>
      <c r="G796" s="151" t="s">
        <v>6657</v>
      </c>
      <c r="H796" s="151"/>
      <c r="M796" s="16"/>
    </row>
    <row r="797" spans="2:13" hidden="1" x14ac:dyDescent="0.25">
      <c r="B797" s="15"/>
      <c r="C797" s="67" t="s">
        <v>1042</v>
      </c>
      <c r="D797" s="67" t="s">
        <v>5112</v>
      </c>
      <c r="E797" s="67" t="s">
        <v>134</v>
      </c>
      <c r="F797" s="67" t="s">
        <v>60</v>
      </c>
      <c r="G797" s="151" t="s">
        <v>6657</v>
      </c>
      <c r="H797" s="151"/>
      <c r="M797" s="16"/>
    </row>
    <row r="798" spans="2:13" hidden="1" x14ac:dyDescent="0.25">
      <c r="B798" s="15"/>
      <c r="C798" s="67" t="s">
        <v>852</v>
      </c>
      <c r="D798" s="67" t="s">
        <v>5095</v>
      </c>
      <c r="E798" s="67" t="s">
        <v>134</v>
      </c>
      <c r="F798" s="67" t="s">
        <v>60</v>
      </c>
      <c r="G798" s="151" t="s">
        <v>6657</v>
      </c>
      <c r="H798" s="151"/>
      <c r="M798" s="16"/>
    </row>
    <row r="799" spans="2:13" hidden="1" x14ac:dyDescent="0.25">
      <c r="B799" s="15"/>
      <c r="C799" s="67" t="s">
        <v>853</v>
      </c>
      <c r="D799" s="67" t="s">
        <v>5075</v>
      </c>
      <c r="E799" s="67" t="s">
        <v>134</v>
      </c>
      <c r="F799" s="67" t="s">
        <v>60</v>
      </c>
      <c r="G799" s="151" t="s">
        <v>6657</v>
      </c>
      <c r="H799" s="151"/>
      <c r="M799" s="16"/>
    </row>
    <row r="800" spans="2:13" hidden="1" x14ac:dyDescent="0.25">
      <c r="B800" s="15"/>
      <c r="C800" s="67" t="s">
        <v>868</v>
      </c>
      <c r="D800" s="67" t="s">
        <v>4972</v>
      </c>
      <c r="E800" s="67" t="s">
        <v>134</v>
      </c>
      <c r="F800" s="67" t="s">
        <v>60</v>
      </c>
      <c r="G800" s="151" t="s">
        <v>6657</v>
      </c>
      <c r="H800" s="151"/>
      <c r="M800" s="16"/>
    </row>
    <row r="801" spans="2:13" hidden="1" x14ac:dyDescent="0.25">
      <c r="B801" s="15"/>
      <c r="C801" s="67" t="s">
        <v>869</v>
      </c>
      <c r="D801" s="67" t="s">
        <v>5066</v>
      </c>
      <c r="E801" s="67" t="s">
        <v>134</v>
      </c>
      <c r="F801" s="67" t="s">
        <v>60</v>
      </c>
      <c r="G801" s="151" t="s">
        <v>6657</v>
      </c>
      <c r="H801" s="151"/>
      <c r="M801" s="16"/>
    </row>
    <row r="802" spans="2:13" hidden="1" x14ac:dyDescent="0.25">
      <c r="B802" s="15"/>
      <c r="C802" s="67" t="s">
        <v>870</v>
      </c>
      <c r="D802" s="67" t="s">
        <v>5002</v>
      </c>
      <c r="E802" s="67" t="s">
        <v>134</v>
      </c>
      <c r="F802" s="67" t="s">
        <v>60</v>
      </c>
      <c r="G802" s="151" t="s">
        <v>6657</v>
      </c>
      <c r="H802" s="151"/>
      <c r="M802" s="16"/>
    </row>
    <row r="803" spans="2:13" hidden="1" x14ac:dyDescent="0.25">
      <c r="B803" s="15"/>
      <c r="C803" s="67" t="s">
        <v>871</v>
      </c>
      <c r="D803" s="67" t="s">
        <v>5012</v>
      </c>
      <c r="E803" s="67" t="s">
        <v>134</v>
      </c>
      <c r="F803" s="67" t="s">
        <v>60</v>
      </c>
      <c r="G803" s="151" t="s">
        <v>6657</v>
      </c>
      <c r="H803" s="151"/>
      <c r="M803" s="16"/>
    </row>
    <row r="804" spans="2:13" hidden="1" x14ac:dyDescent="0.25">
      <c r="B804" s="15"/>
      <c r="C804" s="67" t="s">
        <v>864</v>
      </c>
      <c r="D804" s="67" t="s">
        <v>5086</v>
      </c>
      <c r="E804" s="67" t="s">
        <v>134</v>
      </c>
      <c r="F804" s="67" t="s">
        <v>60</v>
      </c>
      <c r="G804" s="151" t="s">
        <v>6657</v>
      </c>
      <c r="H804" s="151"/>
      <c r="M804" s="16"/>
    </row>
    <row r="805" spans="2:13" hidden="1" x14ac:dyDescent="0.25">
      <c r="B805" s="15"/>
      <c r="C805" s="67" t="s">
        <v>872</v>
      </c>
      <c r="D805" s="67" t="s">
        <v>4992</v>
      </c>
      <c r="E805" s="67" t="s">
        <v>134</v>
      </c>
      <c r="F805" s="67" t="s">
        <v>60</v>
      </c>
      <c r="G805" s="151" t="s">
        <v>6657</v>
      </c>
      <c r="H805" s="151"/>
      <c r="M805" s="16"/>
    </row>
    <row r="806" spans="2:13" hidden="1" x14ac:dyDescent="0.25">
      <c r="B806" s="15"/>
      <c r="C806" s="67" t="s">
        <v>873</v>
      </c>
      <c r="D806" s="67" t="s">
        <v>4982</v>
      </c>
      <c r="E806" s="67" t="s">
        <v>134</v>
      </c>
      <c r="F806" s="67" t="s">
        <v>60</v>
      </c>
      <c r="G806" s="151" t="s">
        <v>6657</v>
      </c>
      <c r="H806" s="151"/>
      <c r="M806" s="16"/>
    </row>
    <row r="807" spans="2:13" hidden="1" x14ac:dyDescent="0.25">
      <c r="B807" s="15"/>
      <c r="C807" s="67" t="s">
        <v>865</v>
      </c>
      <c r="D807" s="67" t="s">
        <v>5123</v>
      </c>
      <c r="E807" s="67" t="s">
        <v>134</v>
      </c>
      <c r="F807" s="67" t="s">
        <v>60</v>
      </c>
      <c r="G807" s="151" t="s">
        <v>6657</v>
      </c>
      <c r="H807" s="151"/>
      <c r="M807" s="16"/>
    </row>
    <row r="808" spans="2:13" hidden="1" x14ac:dyDescent="0.25">
      <c r="B808" s="15"/>
      <c r="C808" s="67" t="s">
        <v>874</v>
      </c>
      <c r="D808" s="67" t="s">
        <v>5056</v>
      </c>
      <c r="E808" s="67" t="s">
        <v>134</v>
      </c>
      <c r="F808" s="67" t="s">
        <v>60</v>
      </c>
      <c r="G808" s="151" t="s">
        <v>6657</v>
      </c>
      <c r="H808" s="151"/>
      <c r="M808" s="16"/>
    </row>
    <row r="809" spans="2:13" hidden="1" x14ac:dyDescent="0.25">
      <c r="B809" s="15"/>
      <c r="C809" s="67" t="s">
        <v>875</v>
      </c>
      <c r="D809" s="67" t="s">
        <v>5046</v>
      </c>
      <c r="E809" s="67" t="s">
        <v>134</v>
      </c>
      <c r="F809" s="67" t="s">
        <v>60</v>
      </c>
      <c r="G809" s="151" t="s">
        <v>6657</v>
      </c>
      <c r="H809" s="151"/>
      <c r="M809" s="16"/>
    </row>
    <row r="810" spans="2:13" hidden="1" x14ac:dyDescent="0.25">
      <c r="B810" s="15"/>
      <c r="C810" s="67" t="s">
        <v>876</v>
      </c>
      <c r="D810" s="67" t="s">
        <v>5036</v>
      </c>
      <c r="E810" s="67" t="s">
        <v>134</v>
      </c>
      <c r="F810" s="67" t="s">
        <v>60</v>
      </c>
      <c r="G810" s="151" t="s">
        <v>6657</v>
      </c>
      <c r="H810" s="151"/>
      <c r="M810" s="16"/>
    </row>
    <row r="811" spans="2:13" hidden="1" x14ac:dyDescent="0.25">
      <c r="B811" s="15"/>
      <c r="C811" s="67" t="s">
        <v>1043</v>
      </c>
      <c r="D811" s="67" t="s">
        <v>5113</v>
      </c>
      <c r="E811" s="67" t="s">
        <v>134</v>
      </c>
      <c r="F811" s="67" t="s">
        <v>60</v>
      </c>
      <c r="G811" s="151" t="s">
        <v>6657</v>
      </c>
      <c r="H811" s="151"/>
      <c r="M811" s="16"/>
    </row>
    <row r="812" spans="2:13" hidden="1" x14ac:dyDescent="0.25">
      <c r="B812" s="15"/>
      <c r="C812" s="67" t="s">
        <v>866</v>
      </c>
      <c r="D812" s="67" t="s">
        <v>5096</v>
      </c>
      <c r="E812" s="67" t="s">
        <v>134</v>
      </c>
      <c r="F812" s="67" t="s">
        <v>60</v>
      </c>
      <c r="G812" s="151" t="s">
        <v>6657</v>
      </c>
      <c r="H812" s="151"/>
      <c r="M812" s="16"/>
    </row>
    <row r="813" spans="2:13" hidden="1" x14ac:dyDescent="0.25">
      <c r="B813" s="15"/>
      <c r="C813" s="67" t="s">
        <v>867</v>
      </c>
      <c r="D813" s="67" t="s">
        <v>5076</v>
      </c>
      <c r="E813" s="67" t="s">
        <v>134</v>
      </c>
      <c r="F813" s="67" t="s">
        <v>60</v>
      </c>
      <c r="G813" s="151" t="s">
        <v>6657</v>
      </c>
      <c r="H813" s="151"/>
      <c r="M813" s="16"/>
    </row>
    <row r="814" spans="2:13" hidden="1" x14ac:dyDescent="0.25">
      <c r="B814" s="15"/>
      <c r="C814" s="67" t="s">
        <v>881</v>
      </c>
      <c r="D814" s="67" t="s">
        <v>4973</v>
      </c>
      <c r="E814" s="67" t="s">
        <v>134</v>
      </c>
      <c r="F814" s="67" t="s">
        <v>60</v>
      </c>
      <c r="G814" s="151" t="s">
        <v>6657</v>
      </c>
      <c r="H814" s="151"/>
      <c r="M814" s="16"/>
    </row>
    <row r="815" spans="2:13" hidden="1" x14ac:dyDescent="0.25">
      <c r="B815" s="15"/>
      <c r="C815" s="67" t="s">
        <v>882</v>
      </c>
      <c r="D815" s="67" t="s">
        <v>5067</v>
      </c>
      <c r="E815" s="67" t="s">
        <v>134</v>
      </c>
      <c r="F815" s="67" t="s">
        <v>60</v>
      </c>
      <c r="G815" s="151" t="s">
        <v>6657</v>
      </c>
      <c r="H815" s="151"/>
      <c r="M815" s="16"/>
    </row>
    <row r="816" spans="2:13" hidden="1" x14ac:dyDescent="0.25">
      <c r="B816" s="15"/>
      <c r="C816" s="67" t="s">
        <v>883</v>
      </c>
      <c r="D816" s="67" t="s">
        <v>5003</v>
      </c>
      <c r="E816" s="67" t="s">
        <v>134</v>
      </c>
      <c r="F816" s="67" t="s">
        <v>60</v>
      </c>
      <c r="G816" s="151" t="s">
        <v>6657</v>
      </c>
      <c r="H816" s="151"/>
      <c r="M816" s="16"/>
    </row>
    <row r="817" spans="2:13" hidden="1" x14ac:dyDescent="0.25">
      <c r="B817" s="15"/>
      <c r="C817" s="67" t="s">
        <v>884</v>
      </c>
      <c r="D817" s="67" t="s">
        <v>5013</v>
      </c>
      <c r="E817" s="67" t="s">
        <v>134</v>
      </c>
      <c r="F817" s="67" t="s">
        <v>60</v>
      </c>
      <c r="G817" s="151" t="s">
        <v>6657</v>
      </c>
      <c r="H817" s="151"/>
      <c r="M817" s="16"/>
    </row>
    <row r="818" spans="2:13" hidden="1" x14ac:dyDescent="0.25">
      <c r="B818" s="15"/>
      <c r="C818" s="67" t="s">
        <v>877</v>
      </c>
      <c r="D818" s="67" t="s">
        <v>5087</v>
      </c>
      <c r="E818" s="67" t="s">
        <v>134</v>
      </c>
      <c r="F818" s="67" t="s">
        <v>60</v>
      </c>
      <c r="G818" s="151" t="s">
        <v>6657</v>
      </c>
      <c r="H818" s="151"/>
      <c r="M818" s="16"/>
    </row>
    <row r="819" spans="2:13" hidden="1" x14ac:dyDescent="0.25">
      <c r="B819" s="15"/>
      <c r="C819" s="67" t="s">
        <v>885</v>
      </c>
      <c r="D819" s="67" t="s">
        <v>4993</v>
      </c>
      <c r="E819" s="67" t="s">
        <v>134</v>
      </c>
      <c r="F819" s="67" t="s">
        <v>60</v>
      </c>
      <c r="G819" s="151" t="s">
        <v>6657</v>
      </c>
      <c r="H819" s="151"/>
      <c r="M819" s="16"/>
    </row>
    <row r="820" spans="2:13" hidden="1" x14ac:dyDescent="0.25">
      <c r="B820" s="15"/>
      <c r="C820" s="67" t="s">
        <v>886</v>
      </c>
      <c r="D820" s="67" t="s">
        <v>4983</v>
      </c>
      <c r="E820" s="67" t="s">
        <v>134</v>
      </c>
      <c r="F820" s="67" t="s">
        <v>60</v>
      </c>
      <c r="G820" s="151" t="s">
        <v>6657</v>
      </c>
      <c r="H820" s="151"/>
      <c r="M820" s="16"/>
    </row>
    <row r="821" spans="2:13" hidden="1" x14ac:dyDescent="0.25">
      <c r="B821" s="15"/>
      <c r="C821" s="67" t="s">
        <v>878</v>
      </c>
      <c r="D821" s="67" t="s">
        <v>5124</v>
      </c>
      <c r="E821" s="67" t="s">
        <v>134</v>
      </c>
      <c r="F821" s="67" t="s">
        <v>60</v>
      </c>
      <c r="G821" s="151" t="s">
        <v>6657</v>
      </c>
      <c r="H821" s="151"/>
      <c r="M821" s="16"/>
    </row>
    <row r="822" spans="2:13" hidden="1" x14ac:dyDescent="0.25">
      <c r="B822" s="15"/>
      <c r="C822" s="67" t="s">
        <v>887</v>
      </c>
      <c r="D822" s="67" t="s">
        <v>5057</v>
      </c>
      <c r="E822" s="67" t="s">
        <v>134</v>
      </c>
      <c r="F822" s="67" t="s">
        <v>60</v>
      </c>
      <c r="G822" s="151" t="s">
        <v>6657</v>
      </c>
      <c r="H822" s="151"/>
      <c r="M822" s="16"/>
    </row>
    <row r="823" spans="2:13" hidden="1" x14ac:dyDescent="0.25">
      <c r="B823" s="15"/>
      <c r="C823" s="67" t="s">
        <v>888</v>
      </c>
      <c r="D823" s="67" t="s">
        <v>5047</v>
      </c>
      <c r="E823" s="67" t="s">
        <v>134</v>
      </c>
      <c r="F823" s="67" t="s">
        <v>60</v>
      </c>
      <c r="G823" s="151" t="s">
        <v>6657</v>
      </c>
      <c r="H823" s="151"/>
      <c r="M823" s="16"/>
    </row>
    <row r="824" spans="2:13" hidden="1" x14ac:dyDescent="0.25">
      <c r="B824" s="15"/>
      <c r="C824" s="67" t="s">
        <v>889</v>
      </c>
      <c r="D824" s="67" t="s">
        <v>5037</v>
      </c>
      <c r="E824" s="67" t="s">
        <v>134</v>
      </c>
      <c r="F824" s="67" t="s">
        <v>60</v>
      </c>
      <c r="G824" s="151" t="s">
        <v>6657</v>
      </c>
      <c r="H824" s="151"/>
      <c r="M824" s="16"/>
    </row>
    <row r="825" spans="2:13" hidden="1" x14ac:dyDescent="0.25">
      <c r="B825" s="15"/>
      <c r="C825" s="67" t="s">
        <v>1044</v>
      </c>
      <c r="D825" s="67" t="s">
        <v>5114</v>
      </c>
      <c r="E825" s="67" t="s">
        <v>134</v>
      </c>
      <c r="F825" s="67" t="s">
        <v>60</v>
      </c>
      <c r="G825" s="151" t="s">
        <v>6657</v>
      </c>
      <c r="H825" s="151"/>
      <c r="M825" s="16"/>
    </row>
    <row r="826" spans="2:13" hidden="1" x14ac:dyDescent="0.25">
      <c r="B826" s="15"/>
      <c r="C826" s="67" t="s">
        <v>879</v>
      </c>
      <c r="D826" s="67" t="s">
        <v>5097</v>
      </c>
      <c r="E826" s="67" t="s">
        <v>134</v>
      </c>
      <c r="F826" s="67" t="s">
        <v>60</v>
      </c>
      <c r="G826" s="151" t="s">
        <v>6657</v>
      </c>
      <c r="H826" s="151"/>
      <c r="M826" s="16"/>
    </row>
    <row r="827" spans="2:13" hidden="1" x14ac:dyDescent="0.25">
      <c r="B827" s="15"/>
      <c r="C827" s="67" t="s">
        <v>880</v>
      </c>
      <c r="D827" s="67" t="s">
        <v>5077</v>
      </c>
      <c r="E827" s="67" t="s">
        <v>134</v>
      </c>
      <c r="F827" s="67" t="s">
        <v>60</v>
      </c>
      <c r="G827" s="151" t="s">
        <v>6657</v>
      </c>
      <c r="H827" s="151"/>
      <c r="M827" s="16"/>
    </row>
    <row r="828" spans="2:13" hidden="1" x14ac:dyDescent="0.25">
      <c r="B828" s="15"/>
      <c r="C828" s="67" t="s">
        <v>894</v>
      </c>
      <c r="D828" s="67" t="s">
        <v>4974</v>
      </c>
      <c r="E828" s="67" t="s">
        <v>134</v>
      </c>
      <c r="F828" s="67" t="s">
        <v>60</v>
      </c>
      <c r="G828" s="151" t="s">
        <v>6657</v>
      </c>
      <c r="H828" s="151"/>
      <c r="M828" s="16"/>
    </row>
    <row r="829" spans="2:13" hidden="1" x14ac:dyDescent="0.25">
      <c r="B829" s="15"/>
      <c r="C829" s="67" t="s">
        <v>895</v>
      </c>
      <c r="D829" s="67" t="s">
        <v>5068</v>
      </c>
      <c r="E829" s="67" t="s">
        <v>134</v>
      </c>
      <c r="F829" s="67" t="s">
        <v>60</v>
      </c>
      <c r="G829" s="151" t="s">
        <v>6657</v>
      </c>
      <c r="H829" s="151"/>
      <c r="M829" s="16"/>
    </row>
    <row r="830" spans="2:13" hidden="1" x14ac:dyDescent="0.25">
      <c r="B830" s="15"/>
      <c r="C830" s="67" t="s">
        <v>896</v>
      </c>
      <c r="D830" s="67" t="s">
        <v>5004</v>
      </c>
      <c r="E830" s="67" t="s">
        <v>134</v>
      </c>
      <c r="F830" s="67" t="s">
        <v>60</v>
      </c>
      <c r="G830" s="151" t="s">
        <v>6657</v>
      </c>
      <c r="H830" s="151"/>
      <c r="M830" s="16"/>
    </row>
    <row r="831" spans="2:13" hidden="1" x14ac:dyDescent="0.25">
      <c r="B831" s="15"/>
      <c r="C831" s="67" t="s">
        <v>897</v>
      </c>
      <c r="D831" s="67" t="s">
        <v>5014</v>
      </c>
      <c r="E831" s="67" t="s">
        <v>134</v>
      </c>
      <c r="F831" s="67" t="s">
        <v>60</v>
      </c>
      <c r="G831" s="151" t="s">
        <v>6657</v>
      </c>
      <c r="H831" s="151"/>
      <c r="M831" s="16"/>
    </row>
    <row r="832" spans="2:13" hidden="1" x14ac:dyDescent="0.25">
      <c r="B832" s="15"/>
      <c r="C832" s="67" t="s">
        <v>890</v>
      </c>
      <c r="D832" s="67" t="s">
        <v>5088</v>
      </c>
      <c r="E832" s="67" t="s">
        <v>134</v>
      </c>
      <c r="F832" s="67" t="s">
        <v>60</v>
      </c>
      <c r="G832" s="151" t="s">
        <v>6657</v>
      </c>
      <c r="H832" s="151"/>
      <c r="M832" s="16"/>
    </row>
    <row r="833" spans="2:13" hidden="1" x14ac:dyDescent="0.25">
      <c r="B833" s="15"/>
      <c r="C833" s="67" t="s">
        <v>898</v>
      </c>
      <c r="D833" s="67" t="s">
        <v>4994</v>
      </c>
      <c r="E833" s="67" t="s">
        <v>134</v>
      </c>
      <c r="F833" s="67" t="s">
        <v>60</v>
      </c>
      <c r="G833" s="151" t="s">
        <v>6657</v>
      </c>
      <c r="H833" s="151"/>
      <c r="M833" s="16"/>
    </row>
    <row r="834" spans="2:13" hidden="1" x14ac:dyDescent="0.25">
      <c r="B834" s="15"/>
      <c r="C834" s="67" t="s">
        <v>899</v>
      </c>
      <c r="D834" s="67" t="s">
        <v>4984</v>
      </c>
      <c r="E834" s="67" t="s">
        <v>134</v>
      </c>
      <c r="F834" s="67" t="s">
        <v>60</v>
      </c>
      <c r="G834" s="151" t="s">
        <v>6657</v>
      </c>
      <c r="H834" s="151"/>
      <c r="M834" s="16"/>
    </row>
    <row r="835" spans="2:13" hidden="1" x14ac:dyDescent="0.25">
      <c r="B835" s="15"/>
      <c r="C835" s="67" t="s">
        <v>891</v>
      </c>
      <c r="D835" s="67" t="s">
        <v>5125</v>
      </c>
      <c r="E835" s="67" t="s">
        <v>134</v>
      </c>
      <c r="F835" s="67" t="s">
        <v>60</v>
      </c>
      <c r="G835" s="151" t="s">
        <v>6657</v>
      </c>
      <c r="H835" s="151"/>
      <c r="M835" s="16"/>
    </row>
    <row r="836" spans="2:13" hidden="1" x14ac:dyDescent="0.25">
      <c r="B836" s="15"/>
      <c r="C836" s="67" t="s">
        <v>900</v>
      </c>
      <c r="D836" s="67" t="s">
        <v>5058</v>
      </c>
      <c r="E836" s="67" t="s">
        <v>134</v>
      </c>
      <c r="F836" s="67" t="s">
        <v>60</v>
      </c>
      <c r="G836" s="151" t="s">
        <v>6657</v>
      </c>
      <c r="H836" s="151"/>
      <c r="M836" s="16"/>
    </row>
    <row r="837" spans="2:13" hidden="1" x14ac:dyDescent="0.25">
      <c r="B837" s="15"/>
      <c r="C837" s="67" t="s">
        <v>901</v>
      </c>
      <c r="D837" s="67" t="s">
        <v>5048</v>
      </c>
      <c r="E837" s="67" t="s">
        <v>134</v>
      </c>
      <c r="F837" s="67" t="s">
        <v>60</v>
      </c>
      <c r="G837" s="151" t="s">
        <v>6657</v>
      </c>
      <c r="H837" s="151"/>
      <c r="M837" s="16"/>
    </row>
    <row r="838" spans="2:13" hidden="1" x14ac:dyDescent="0.25">
      <c r="B838" s="15"/>
      <c r="C838" s="67" t="s">
        <v>902</v>
      </c>
      <c r="D838" s="67" t="s">
        <v>5038</v>
      </c>
      <c r="E838" s="67" t="s">
        <v>134</v>
      </c>
      <c r="F838" s="67" t="s">
        <v>60</v>
      </c>
      <c r="G838" s="151" t="s">
        <v>6657</v>
      </c>
      <c r="H838" s="151"/>
      <c r="M838" s="16"/>
    </row>
    <row r="839" spans="2:13" hidden="1" x14ac:dyDescent="0.25">
      <c r="B839" s="15"/>
      <c r="C839" s="67" t="s">
        <v>1045</v>
      </c>
      <c r="D839" s="67" t="s">
        <v>5115</v>
      </c>
      <c r="E839" s="67" t="s">
        <v>134</v>
      </c>
      <c r="F839" s="67" t="s">
        <v>60</v>
      </c>
      <c r="G839" s="151" t="s">
        <v>6657</v>
      </c>
      <c r="H839" s="151"/>
      <c r="M839" s="16"/>
    </row>
    <row r="840" spans="2:13" hidden="1" x14ac:dyDescent="0.25">
      <c r="B840" s="15"/>
      <c r="C840" s="67" t="s">
        <v>892</v>
      </c>
      <c r="D840" s="67" t="s">
        <v>5098</v>
      </c>
      <c r="E840" s="67" t="s">
        <v>134</v>
      </c>
      <c r="F840" s="67" t="s">
        <v>60</v>
      </c>
      <c r="G840" s="151" t="s">
        <v>6657</v>
      </c>
      <c r="H840" s="151"/>
      <c r="M840" s="16"/>
    </row>
    <row r="841" spans="2:13" hidden="1" x14ac:dyDescent="0.25">
      <c r="B841" s="15"/>
      <c r="C841" s="67" t="s">
        <v>893</v>
      </c>
      <c r="D841" s="67" t="s">
        <v>5078</v>
      </c>
      <c r="E841" s="67" t="s">
        <v>134</v>
      </c>
      <c r="F841" s="67" t="s">
        <v>60</v>
      </c>
      <c r="G841" s="151" t="s">
        <v>6657</v>
      </c>
      <c r="H841" s="151"/>
      <c r="M841" s="16"/>
    </row>
    <row r="842" spans="2:13" hidden="1" x14ac:dyDescent="0.25">
      <c r="B842" s="15"/>
      <c r="C842" s="67" t="s">
        <v>903</v>
      </c>
      <c r="D842" s="67" t="s">
        <v>4625</v>
      </c>
      <c r="E842" s="67" t="s">
        <v>134</v>
      </c>
      <c r="F842" s="67" t="s">
        <v>232</v>
      </c>
      <c r="G842" s="151" t="s">
        <v>6657</v>
      </c>
      <c r="H842" s="151"/>
      <c r="M842" s="16"/>
    </row>
    <row r="843" spans="2:13" hidden="1" x14ac:dyDescent="0.25">
      <c r="B843" s="15"/>
      <c r="C843" s="67" t="s">
        <v>904</v>
      </c>
      <c r="D843" s="67" t="s">
        <v>4626</v>
      </c>
      <c r="E843" s="67" t="s">
        <v>134</v>
      </c>
      <c r="F843" s="67" t="s">
        <v>234</v>
      </c>
      <c r="G843" s="151" t="s">
        <v>6657</v>
      </c>
      <c r="H843" s="151"/>
      <c r="M843" s="16"/>
    </row>
    <row r="844" spans="2:13" hidden="1" x14ac:dyDescent="0.25">
      <c r="B844" s="15"/>
      <c r="C844" s="67" t="s">
        <v>905</v>
      </c>
      <c r="D844" s="67" t="s">
        <v>4627</v>
      </c>
      <c r="E844" s="67" t="s">
        <v>134</v>
      </c>
      <c r="F844" s="67" t="s">
        <v>236</v>
      </c>
      <c r="G844" s="151" t="s">
        <v>6657</v>
      </c>
      <c r="H844" s="151"/>
      <c r="M844" s="16"/>
    </row>
    <row r="845" spans="2:13" hidden="1" x14ac:dyDescent="0.25">
      <c r="B845" s="15"/>
      <c r="C845" s="67" t="s">
        <v>906</v>
      </c>
      <c r="D845" s="67" t="s">
        <v>4628</v>
      </c>
      <c r="E845" s="67" t="s">
        <v>134</v>
      </c>
      <c r="F845" s="67" t="s">
        <v>238</v>
      </c>
      <c r="G845" s="151" t="s">
        <v>6657</v>
      </c>
      <c r="H845" s="151"/>
      <c r="M845" s="16"/>
    </row>
    <row r="846" spans="2:13" hidden="1" x14ac:dyDescent="0.25">
      <c r="B846" s="15"/>
      <c r="C846" s="67" t="s">
        <v>907</v>
      </c>
      <c r="D846" s="67" t="s">
        <v>4629</v>
      </c>
      <c r="E846" s="67" t="s">
        <v>134</v>
      </c>
      <c r="F846" s="67" t="s">
        <v>240</v>
      </c>
      <c r="G846" s="151" t="s">
        <v>6657</v>
      </c>
      <c r="H846" s="151"/>
      <c r="M846" s="16"/>
    </row>
    <row r="847" spans="2:13" hidden="1" x14ac:dyDescent="0.25">
      <c r="B847" s="15"/>
      <c r="C847" s="67" t="s">
        <v>908</v>
      </c>
      <c r="D847" s="67" t="s">
        <v>4630</v>
      </c>
      <c r="E847" s="67" t="s">
        <v>134</v>
      </c>
      <c r="F847" s="67" t="s">
        <v>475</v>
      </c>
      <c r="G847" s="151" t="s">
        <v>6657</v>
      </c>
      <c r="H847" s="151"/>
      <c r="M847" s="16"/>
    </row>
    <row r="848" spans="2:13" hidden="1" x14ac:dyDescent="0.25">
      <c r="B848" s="15"/>
      <c r="C848" s="67" t="s">
        <v>909</v>
      </c>
      <c r="D848" s="67" t="s">
        <v>4810</v>
      </c>
      <c r="E848" s="67" t="s">
        <v>134</v>
      </c>
      <c r="F848" s="67" t="s">
        <v>191</v>
      </c>
      <c r="G848" s="151" t="s">
        <v>6657</v>
      </c>
      <c r="H848" s="151"/>
      <c r="M848" s="16"/>
    </row>
    <row r="849" spans="2:13" hidden="1" x14ac:dyDescent="0.25">
      <c r="B849" s="15"/>
      <c r="C849" s="67" t="s">
        <v>910</v>
      </c>
      <c r="D849" s="67" t="s">
        <v>4624</v>
      </c>
      <c r="E849" s="67" t="s">
        <v>134</v>
      </c>
      <c r="F849" s="67" t="s">
        <v>244</v>
      </c>
      <c r="G849" s="151" t="s">
        <v>6657</v>
      </c>
      <c r="H849" s="151"/>
      <c r="M849" s="16"/>
    </row>
    <row r="850" spans="2:13" hidden="1" x14ac:dyDescent="0.25">
      <c r="B850" s="15"/>
      <c r="C850" s="67" t="s">
        <v>911</v>
      </c>
      <c r="D850" s="67" t="s">
        <v>5018</v>
      </c>
      <c r="E850" s="67" t="s">
        <v>134</v>
      </c>
      <c r="F850" s="67" t="s">
        <v>60</v>
      </c>
      <c r="G850" s="151" t="s">
        <v>6657</v>
      </c>
      <c r="H850" s="151"/>
      <c r="M850" s="16"/>
    </row>
    <row r="851" spans="2:13" hidden="1" x14ac:dyDescent="0.25">
      <c r="B851" s="15"/>
      <c r="C851" s="67" t="s">
        <v>912</v>
      </c>
      <c r="D851" s="67" t="s">
        <v>5019</v>
      </c>
      <c r="E851" s="67" t="s">
        <v>134</v>
      </c>
      <c r="F851" s="67" t="s">
        <v>60</v>
      </c>
      <c r="G851" s="151" t="s">
        <v>6657</v>
      </c>
      <c r="H851" s="151"/>
      <c r="M851" s="16"/>
    </row>
    <row r="852" spans="2:13" hidden="1" x14ac:dyDescent="0.25">
      <c r="B852" s="15"/>
      <c r="C852" s="67" t="s">
        <v>913</v>
      </c>
      <c r="D852" s="67" t="s">
        <v>5020</v>
      </c>
      <c r="E852" s="67" t="s">
        <v>134</v>
      </c>
      <c r="F852" s="67" t="s">
        <v>60</v>
      </c>
      <c r="G852" s="151" t="s">
        <v>6657</v>
      </c>
      <c r="H852" s="151"/>
      <c r="M852" s="16"/>
    </row>
    <row r="853" spans="2:13" hidden="1" x14ac:dyDescent="0.25">
      <c r="B853" s="15"/>
      <c r="C853" s="67" t="s">
        <v>914</v>
      </c>
      <c r="D853" s="67" t="s">
        <v>5021</v>
      </c>
      <c r="E853" s="67" t="s">
        <v>134</v>
      </c>
      <c r="F853" s="67" t="s">
        <v>60</v>
      </c>
      <c r="G853" s="151" t="s">
        <v>6657</v>
      </c>
      <c r="H853" s="151"/>
      <c r="M853" s="16"/>
    </row>
    <row r="854" spans="2:13" hidden="1" x14ac:dyDescent="0.25">
      <c r="B854" s="15"/>
      <c r="C854" s="67" t="s">
        <v>915</v>
      </c>
      <c r="D854" s="67" t="s">
        <v>5022</v>
      </c>
      <c r="E854" s="67" t="s">
        <v>134</v>
      </c>
      <c r="F854" s="67" t="s">
        <v>60</v>
      </c>
      <c r="G854" s="151" t="s">
        <v>6657</v>
      </c>
      <c r="H854" s="151"/>
      <c r="M854" s="16"/>
    </row>
    <row r="855" spans="2:13" hidden="1" x14ac:dyDescent="0.25">
      <c r="B855" s="15"/>
      <c r="C855" s="67" t="s">
        <v>916</v>
      </c>
      <c r="D855" s="67" t="s">
        <v>5023</v>
      </c>
      <c r="E855" s="67" t="s">
        <v>134</v>
      </c>
      <c r="F855" s="67" t="s">
        <v>60</v>
      </c>
      <c r="G855" s="151" t="s">
        <v>6657</v>
      </c>
      <c r="H855" s="151"/>
      <c r="M855" s="16"/>
    </row>
    <row r="856" spans="2:13" hidden="1" x14ac:dyDescent="0.25">
      <c r="B856" s="15"/>
      <c r="C856" s="67" t="s">
        <v>917</v>
      </c>
      <c r="D856" s="67" t="s">
        <v>5024</v>
      </c>
      <c r="E856" s="67" t="s">
        <v>134</v>
      </c>
      <c r="F856" s="67" t="s">
        <v>60</v>
      </c>
      <c r="G856" s="151" t="s">
        <v>6657</v>
      </c>
      <c r="H856" s="151"/>
      <c r="M856" s="16"/>
    </row>
    <row r="857" spans="2:13" hidden="1" x14ac:dyDescent="0.25">
      <c r="B857" s="15"/>
      <c r="C857" s="67" t="s">
        <v>918</v>
      </c>
      <c r="D857" s="67" t="s">
        <v>4681</v>
      </c>
      <c r="E857" s="67" t="s">
        <v>134</v>
      </c>
      <c r="F857" s="67" t="s">
        <v>232</v>
      </c>
      <c r="G857" s="151" t="s">
        <v>6657</v>
      </c>
      <c r="H857" s="151"/>
      <c r="M857" s="16"/>
    </row>
    <row r="858" spans="2:13" hidden="1" x14ac:dyDescent="0.25">
      <c r="B858" s="15"/>
      <c r="C858" s="67" t="s">
        <v>919</v>
      </c>
      <c r="D858" s="67" t="s">
        <v>4590</v>
      </c>
      <c r="E858" s="67" t="s">
        <v>134</v>
      </c>
      <c r="F858" s="67" t="s">
        <v>232</v>
      </c>
      <c r="G858" s="151" t="s">
        <v>6657</v>
      </c>
      <c r="H858" s="151"/>
      <c r="M858" s="16"/>
    </row>
    <row r="859" spans="2:13" hidden="1" x14ac:dyDescent="0.25">
      <c r="B859" s="15"/>
      <c r="C859" s="67" t="s">
        <v>920</v>
      </c>
      <c r="D859" s="67" t="s">
        <v>4653</v>
      </c>
      <c r="E859" s="67" t="s">
        <v>134</v>
      </c>
      <c r="F859" s="67" t="s">
        <v>232</v>
      </c>
      <c r="G859" s="151" t="s">
        <v>6657</v>
      </c>
      <c r="H859" s="151"/>
      <c r="M859" s="16"/>
    </row>
    <row r="860" spans="2:13" hidden="1" x14ac:dyDescent="0.25">
      <c r="B860" s="15"/>
      <c r="C860" s="67" t="s">
        <v>921</v>
      </c>
      <c r="D860" s="67" t="s">
        <v>4611</v>
      </c>
      <c r="E860" s="67" t="s">
        <v>134</v>
      </c>
      <c r="F860" s="67" t="s">
        <v>232</v>
      </c>
      <c r="G860" s="151" t="s">
        <v>6657</v>
      </c>
      <c r="H860" s="151"/>
      <c r="M860" s="16"/>
    </row>
    <row r="861" spans="2:13" hidden="1" x14ac:dyDescent="0.25">
      <c r="B861" s="15"/>
      <c r="C861" s="67" t="s">
        <v>922</v>
      </c>
      <c r="D861" s="67" t="s">
        <v>4618</v>
      </c>
      <c r="E861" s="67" t="s">
        <v>134</v>
      </c>
      <c r="F861" s="67" t="s">
        <v>232</v>
      </c>
      <c r="G861" s="151" t="s">
        <v>6657</v>
      </c>
      <c r="H861" s="151"/>
      <c r="M861" s="16"/>
    </row>
    <row r="862" spans="2:13" hidden="1" x14ac:dyDescent="0.25">
      <c r="B862" s="15"/>
      <c r="C862" s="67" t="s">
        <v>923</v>
      </c>
      <c r="D862" s="67" t="s">
        <v>4667</v>
      </c>
      <c r="E862" s="67" t="s">
        <v>134</v>
      </c>
      <c r="F862" s="67" t="s">
        <v>232</v>
      </c>
      <c r="G862" s="151" t="s">
        <v>6657</v>
      </c>
      <c r="H862" s="151"/>
      <c r="M862" s="16"/>
    </row>
    <row r="863" spans="2:13" hidden="1" x14ac:dyDescent="0.25">
      <c r="B863" s="15"/>
      <c r="C863" s="67" t="s">
        <v>924</v>
      </c>
      <c r="D863" s="67" t="s">
        <v>4604</v>
      </c>
      <c r="E863" s="67" t="s">
        <v>134</v>
      </c>
      <c r="F863" s="67" t="s">
        <v>232</v>
      </c>
      <c r="G863" s="151" t="s">
        <v>6657</v>
      </c>
      <c r="H863" s="151"/>
      <c r="M863" s="16"/>
    </row>
    <row r="864" spans="2:13" hidden="1" x14ac:dyDescent="0.25">
      <c r="B864" s="15"/>
      <c r="C864" s="67" t="s">
        <v>925</v>
      </c>
      <c r="D864" s="67" t="s">
        <v>4597</v>
      </c>
      <c r="E864" s="67" t="s">
        <v>134</v>
      </c>
      <c r="F864" s="67" t="s">
        <v>232</v>
      </c>
      <c r="G864" s="151" t="s">
        <v>6657</v>
      </c>
      <c r="H864" s="151"/>
      <c r="M864" s="16"/>
    </row>
    <row r="865" spans="2:13" hidden="1" x14ac:dyDescent="0.25">
      <c r="B865" s="15"/>
      <c r="C865" s="67" t="s">
        <v>926</v>
      </c>
      <c r="D865" s="67" t="s">
        <v>4695</v>
      </c>
      <c r="E865" s="67" t="s">
        <v>134</v>
      </c>
      <c r="F865" s="67" t="s">
        <v>232</v>
      </c>
      <c r="G865" s="151" t="s">
        <v>6657</v>
      </c>
      <c r="H865" s="151"/>
      <c r="M865" s="16"/>
    </row>
    <row r="866" spans="2:13" hidden="1" x14ac:dyDescent="0.25">
      <c r="B866" s="15"/>
      <c r="C866" s="67" t="s">
        <v>927</v>
      </c>
      <c r="D866" s="67" t="s">
        <v>4646</v>
      </c>
      <c r="E866" s="67" t="s">
        <v>134</v>
      </c>
      <c r="F866" s="67" t="s">
        <v>232</v>
      </c>
      <c r="G866" s="151" t="s">
        <v>6657</v>
      </c>
      <c r="H866" s="151"/>
      <c r="M866" s="16"/>
    </row>
    <row r="867" spans="2:13" hidden="1" x14ac:dyDescent="0.25">
      <c r="B867" s="15"/>
      <c r="C867" s="67" t="s">
        <v>928</v>
      </c>
      <c r="D867" s="67" t="s">
        <v>4639</v>
      </c>
      <c r="E867" s="67" t="s">
        <v>134</v>
      </c>
      <c r="F867" s="67" t="s">
        <v>232</v>
      </c>
      <c r="G867" s="151" t="s">
        <v>6657</v>
      </c>
      <c r="H867" s="151"/>
      <c r="M867" s="16"/>
    </row>
    <row r="868" spans="2:13" hidden="1" x14ac:dyDescent="0.25">
      <c r="B868" s="15"/>
      <c r="C868" s="67" t="s">
        <v>929</v>
      </c>
      <c r="D868" s="67" t="s">
        <v>4632</v>
      </c>
      <c r="E868" s="67" t="s">
        <v>134</v>
      </c>
      <c r="F868" s="67" t="s">
        <v>232</v>
      </c>
      <c r="G868" s="151" t="s">
        <v>6657</v>
      </c>
      <c r="H868" s="151"/>
      <c r="M868" s="16"/>
    </row>
    <row r="869" spans="2:13" hidden="1" x14ac:dyDescent="0.25">
      <c r="B869" s="15"/>
      <c r="C869" s="67" t="s">
        <v>1002</v>
      </c>
      <c r="D869" s="67" t="s">
        <v>4688</v>
      </c>
      <c r="E869" s="67" t="s">
        <v>134</v>
      </c>
      <c r="F869" s="67" t="s">
        <v>232</v>
      </c>
      <c r="G869" s="151" t="s">
        <v>6657</v>
      </c>
      <c r="H869" s="151"/>
      <c r="M869" s="16"/>
    </row>
    <row r="870" spans="2:13" hidden="1" x14ac:dyDescent="0.25">
      <c r="B870" s="15"/>
      <c r="C870" s="67" t="s">
        <v>930</v>
      </c>
      <c r="D870" s="67" t="s">
        <v>4674</v>
      </c>
      <c r="E870" s="67" t="s">
        <v>134</v>
      </c>
      <c r="F870" s="67" t="s">
        <v>232</v>
      </c>
      <c r="G870" s="151" t="s">
        <v>6657</v>
      </c>
      <c r="H870" s="151"/>
      <c r="M870" s="16"/>
    </row>
    <row r="871" spans="2:13" hidden="1" x14ac:dyDescent="0.25">
      <c r="B871" s="15"/>
      <c r="C871" s="67" t="s">
        <v>931</v>
      </c>
      <c r="D871" s="67" t="s">
        <v>4660</v>
      </c>
      <c r="E871" s="67" t="s">
        <v>134</v>
      </c>
      <c r="F871" s="67" t="s">
        <v>232</v>
      </c>
      <c r="G871" s="151" t="s">
        <v>6657</v>
      </c>
      <c r="H871" s="151"/>
      <c r="M871" s="16"/>
    </row>
    <row r="872" spans="2:13" hidden="1" x14ac:dyDescent="0.25">
      <c r="B872" s="15"/>
      <c r="C872" s="67" t="s">
        <v>932</v>
      </c>
      <c r="D872" s="67" t="s">
        <v>4682</v>
      </c>
      <c r="E872" s="67" t="s">
        <v>134</v>
      </c>
      <c r="F872" s="67" t="s">
        <v>234</v>
      </c>
      <c r="G872" s="151" t="s">
        <v>6657</v>
      </c>
      <c r="H872" s="151"/>
      <c r="M872" s="16"/>
    </row>
    <row r="873" spans="2:13" hidden="1" x14ac:dyDescent="0.25">
      <c r="B873" s="15"/>
      <c r="C873" s="67" t="s">
        <v>933</v>
      </c>
      <c r="D873" s="67" t="s">
        <v>4591</v>
      </c>
      <c r="E873" s="67" t="s">
        <v>134</v>
      </c>
      <c r="F873" s="67" t="s">
        <v>234</v>
      </c>
      <c r="G873" s="151" t="s">
        <v>6657</v>
      </c>
      <c r="H873" s="151"/>
      <c r="M873" s="16"/>
    </row>
    <row r="874" spans="2:13" hidden="1" x14ac:dyDescent="0.25">
      <c r="B874" s="15"/>
      <c r="C874" s="67" t="s">
        <v>934</v>
      </c>
      <c r="D874" s="67" t="s">
        <v>4654</v>
      </c>
      <c r="E874" s="67" t="s">
        <v>134</v>
      </c>
      <c r="F874" s="67" t="s">
        <v>234</v>
      </c>
      <c r="G874" s="151" t="s">
        <v>6657</v>
      </c>
      <c r="H874" s="151"/>
      <c r="M874" s="16"/>
    </row>
    <row r="875" spans="2:13" hidden="1" x14ac:dyDescent="0.25">
      <c r="B875" s="15"/>
      <c r="C875" s="67" t="s">
        <v>935</v>
      </c>
      <c r="D875" s="67" t="s">
        <v>4612</v>
      </c>
      <c r="E875" s="67" t="s">
        <v>134</v>
      </c>
      <c r="F875" s="67" t="s">
        <v>234</v>
      </c>
      <c r="G875" s="151" t="s">
        <v>6657</v>
      </c>
      <c r="H875" s="151"/>
      <c r="M875" s="16"/>
    </row>
    <row r="876" spans="2:13" hidden="1" x14ac:dyDescent="0.25">
      <c r="B876" s="15"/>
      <c r="C876" s="67" t="s">
        <v>936</v>
      </c>
      <c r="D876" s="67" t="s">
        <v>4619</v>
      </c>
      <c r="E876" s="67" t="s">
        <v>134</v>
      </c>
      <c r="F876" s="67" t="s">
        <v>234</v>
      </c>
      <c r="G876" s="151" t="s">
        <v>6657</v>
      </c>
      <c r="H876" s="151"/>
      <c r="M876" s="16"/>
    </row>
    <row r="877" spans="2:13" hidden="1" x14ac:dyDescent="0.25">
      <c r="B877" s="15"/>
      <c r="C877" s="67" t="s">
        <v>937</v>
      </c>
      <c r="D877" s="67" t="s">
        <v>4668</v>
      </c>
      <c r="E877" s="67" t="s">
        <v>134</v>
      </c>
      <c r="F877" s="67" t="s">
        <v>234</v>
      </c>
      <c r="G877" s="151" t="s">
        <v>6657</v>
      </c>
      <c r="H877" s="151"/>
      <c r="M877" s="16"/>
    </row>
    <row r="878" spans="2:13" hidden="1" x14ac:dyDescent="0.25">
      <c r="B878" s="15"/>
      <c r="C878" s="67" t="s">
        <v>938</v>
      </c>
      <c r="D878" s="67" t="s">
        <v>4605</v>
      </c>
      <c r="E878" s="67" t="s">
        <v>134</v>
      </c>
      <c r="F878" s="67" t="s">
        <v>234</v>
      </c>
      <c r="G878" s="151" t="s">
        <v>6657</v>
      </c>
      <c r="H878" s="151"/>
      <c r="M878" s="16"/>
    </row>
    <row r="879" spans="2:13" hidden="1" x14ac:dyDescent="0.25">
      <c r="B879" s="15"/>
      <c r="C879" s="67" t="s">
        <v>939</v>
      </c>
      <c r="D879" s="67" t="s">
        <v>4598</v>
      </c>
      <c r="E879" s="67" t="s">
        <v>134</v>
      </c>
      <c r="F879" s="67" t="s">
        <v>234</v>
      </c>
      <c r="G879" s="151" t="s">
        <v>6657</v>
      </c>
      <c r="H879" s="151"/>
      <c r="M879" s="16"/>
    </row>
    <row r="880" spans="2:13" hidden="1" x14ac:dyDescent="0.25">
      <c r="B880" s="15"/>
      <c r="C880" s="67" t="s">
        <v>940</v>
      </c>
      <c r="D880" s="67" t="s">
        <v>4696</v>
      </c>
      <c r="E880" s="67" t="s">
        <v>134</v>
      </c>
      <c r="F880" s="67" t="s">
        <v>234</v>
      </c>
      <c r="G880" s="151" t="s">
        <v>6657</v>
      </c>
      <c r="H880" s="151"/>
      <c r="M880" s="16"/>
    </row>
    <row r="881" spans="2:13" hidden="1" x14ac:dyDescent="0.25">
      <c r="B881" s="15"/>
      <c r="C881" s="67" t="s">
        <v>941</v>
      </c>
      <c r="D881" s="67" t="s">
        <v>4647</v>
      </c>
      <c r="E881" s="67" t="s">
        <v>134</v>
      </c>
      <c r="F881" s="67" t="s">
        <v>234</v>
      </c>
      <c r="G881" s="151" t="s">
        <v>6657</v>
      </c>
      <c r="H881" s="151"/>
      <c r="M881" s="16"/>
    </row>
    <row r="882" spans="2:13" hidden="1" x14ac:dyDescent="0.25">
      <c r="B882" s="15"/>
      <c r="C882" s="67" t="s">
        <v>942</v>
      </c>
      <c r="D882" s="67" t="s">
        <v>4640</v>
      </c>
      <c r="E882" s="67" t="s">
        <v>134</v>
      </c>
      <c r="F882" s="67" t="s">
        <v>234</v>
      </c>
      <c r="G882" s="151" t="s">
        <v>6657</v>
      </c>
      <c r="H882" s="151"/>
      <c r="M882" s="16"/>
    </row>
    <row r="883" spans="2:13" hidden="1" x14ac:dyDescent="0.25">
      <c r="B883" s="15"/>
      <c r="C883" s="67" t="s">
        <v>943</v>
      </c>
      <c r="D883" s="67" t="s">
        <v>4633</v>
      </c>
      <c r="E883" s="67" t="s">
        <v>134</v>
      </c>
      <c r="F883" s="67" t="s">
        <v>234</v>
      </c>
      <c r="G883" s="151" t="s">
        <v>6657</v>
      </c>
      <c r="H883" s="151"/>
      <c r="M883" s="16"/>
    </row>
    <row r="884" spans="2:13" hidden="1" x14ac:dyDescent="0.25">
      <c r="B884" s="15"/>
      <c r="C884" s="67" t="s">
        <v>1003</v>
      </c>
      <c r="D884" s="67" t="s">
        <v>4689</v>
      </c>
      <c r="E884" s="67" t="s">
        <v>134</v>
      </c>
      <c r="F884" s="67" t="s">
        <v>234</v>
      </c>
      <c r="G884" s="151" t="s">
        <v>6657</v>
      </c>
      <c r="H884" s="151"/>
      <c r="M884" s="16"/>
    </row>
    <row r="885" spans="2:13" hidden="1" x14ac:dyDescent="0.25">
      <c r="B885" s="15"/>
      <c r="C885" s="67" t="s">
        <v>944</v>
      </c>
      <c r="D885" s="67" t="s">
        <v>4675</v>
      </c>
      <c r="E885" s="67" t="s">
        <v>134</v>
      </c>
      <c r="F885" s="67" t="s">
        <v>234</v>
      </c>
      <c r="G885" s="151" t="s">
        <v>6657</v>
      </c>
      <c r="H885" s="151"/>
      <c r="M885" s="16"/>
    </row>
    <row r="886" spans="2:13" hidden="1" x14ac:dyDescent="0.25">
      <c r="B886" s="15"/>
      <c r="C886" s="67" t="s">
        <v>945</v>
      </c>
      <c r="D886" s="67" t="s">
        <v>4661</v>
      </c>
      <c r="E886" s="67" t="s">
        <v>134</v>
      </c>
      <c r="F886" s="67" t="s">
        <v>234</v>
      </c>
      <c r="G886" s="151" t="s">
        <v>6657</v>
      </c>
      <c r="H886" s="151"/>
      <c r="M886" s="16"/>
    </row>
    <row r="887" spans="2:13" hidden="1" x14ac:dyDescent="0.25">
      <c r="B887" s="15"/>
      <c r="C887" s="67" t="s">
        <v>946</v>
      </c>
      <c r="D887" s="67" t="s">
        <v>4683</v>
      </c>
      <c r="E887" s="67" t="s">
        <v>134</v>
      </c>
      <c r="F887" s="67" t="s">
        <v>236</v>
      </c>
      <c r="G887" s="151" t="s">
        <v>6657</v>
      </c>
      <c r="H887" s="151"/>
      <c r="M887" s="16"/>
    </row>
    <row r="888" spans="2:13" hidden="1" x14ac:dyDescent="0.25">
      <c r="B888" s="15"/>
      <c r="C888" s="67" t="s">
        <v>947</v>
      </c>
      <c r="D888" s="67" t="s">
        <v>4592</v>
      </c>
      <c r="E888" s="67" t="s">
        <v>134</v>
      </c>
      <c r="F888" s="67" t="s">
        <v>236</v>
      </c>
      <c r="G888" s="151" t="s">
        <v>6657</v>
      </c>
      <c r="H888" s="151"/>
      <c r="M888" s="16"/>
    </row>
    <row r="889" spans="2:13" hidden="1" x14ac:dyDescent="0.25">
      <c r="B889" s="15"/>
      <c r="C889" s="67" t="s">
        <v>948</v>
      </c>
      <c r="D889" s="67" t="s">
        <v>4655</v>
      </c>
      <c r="E889" s="67" t="s">
        <v>134</v>
      </c>
      <c r="F889" s="67" t="s">
        <v>236</v>
      </c>
      <c r="G889" s="151" t="s">
        <v>6657</v>
      </c>
      <c r="H889" s="151"/>
      <c r="M889" s="16"/>
    </row>
    <row r="890" spans="2:13" hidden="1" x14ac:dyDescent="0.25">
      <c r="B890" s="15"/>
      <c r="C890" s="67" t="s">
        <v>949</v>
      </c>
      <c r="D890" s="67" t="s">
        <v>4613</v>
      </c>
      <c r="E890" s="67" t="s">
        <v>134</v>
      </c>
      <c r="F890" s="67" t="s">
        <v>236</v>
      </c>
      <c r="G890" s="151" t="s">
        <v>6657</v>
      </c>
      <c r="H890" s="151"/>
      <c r="M890" s="16"/>
    </row>
    <row r="891" spans="2:13" hidden="1" x14ac:dyDescent="0.25">
      <c r="B891" s="15"/>
      <c r="C891" s="67" t="s">
        <v>950</v>
      </c>
      <c r="D891" s="67" t="s">
        <v>4620</v>
      </c>
      <c r="E891" s="67" t="s">
        <v>134</v>
      </c>
      <c r="F891" s="67" t="s">
        <v>236</v>
      </c>
      <c r="G891" s="151" t="s">
        <v>6657</v>
      </c>
      <c r="H891" s="151"/>
      <c r="M891" s="16"/>
    </row>
    <row r="892" spans="2:13" hidden="1" x14ac:dyDescent="0.25">
      <c r="B892" s="15"/>
      <c r="C892" s="67" t="s">
        <v>951</v>
      </c>
      <c r="D892" s="67" t="s">
        <v>4669</v>
      </c>
      <c r="E892" s="67" t="s">
        <v>134</v>
      </c>
      <c r="F892" s="67" t="s">
        <v>236</v>
      </c>
      <c r="G892" s="151" t="s">
        <v>6657</v>
      </c>
      <c r="H892" s="151"/>
      <c r="M892" s="16"/>
    </row>
    <row r="893" spans="2:13" hidden="1" x14ac:dyDescent="0.25">
      <c r="B893" s="15"/>
      <c r="C893" s="67" t="s">
        <v>952</v>
      </c>
      <c r="D893" s="67" t="s">
        <v>4606</v>
      </c>
      <c r="E893" s="67" t="s">
        <v>134</v>
      </c>
      <c r="F893" s="67" t="s">
        <v>236</v>
      </c>
      <c r="G893" s="151" t="s">
        <v>6657</v>
      </c>
      <c r="H893" s="151"/>
      <c r="M893" s="16"/>
    </row>
    <row r="894" spans="2:13" hidden="1" x14ac:dyDescent="0.25">
      <c r="B894" s="15"/>
      <c r="C894" s="67" t="s">
        <v>953</v>
      </c>
      <c r="D894" s="67" t="s">
        <v>4599</v>
      </c>
      <c r="E894" s="67" t="s">
        <v>134</v>
      </c>
      <c r="F894" s="67" t="s">
        <v>236</v>
      </c>
      <c r="G894" s="151" t="s">
        <v>6657</v>
      </c>
      <c r="H894" s="151"/>
      <c r="M894" s="16"/>
    </row>
    <row r="895" spans="2:13" hidden="1" x14ac:dyDescent="0.25">
      <c r="B895" s="15"/>
      <c r="C895" s="67" t="s">
        <v>954</v>
      </c>
      <c r="D895" s="67" t="s">
        <v>4697</v>
      </c>
      <c r="E895" s="67" t="s">
        <v>134</v>
      </c>
      <c r="F895" s="67" t="s">
        <v>236</v>
      </c>
      <c r="G895" s="151" t="s">
        <v>6657</v>
      </c>
      <c r="H895" s="151"/>
      <c r="M895" s="16"/>
    </row>
    <row r="896" spans="2:13" hidden="1" x14ac:dyDescent="0.25">
      <c r="B896" s="15"/>
      <c r="C896" s="67" t="s">
        <v>955</v>
      </c>
      <c r="D896" s="67" t="s">
        <v>4648</v>
      </c>
      <c r="E896" s="67" t="s">
        <v>134</v>
      </c>
      <c r="F896" s="67" t="s">
        <v>236</v>
      </c>
      <c r="G896" s="151" t="s">
        <v>6657</v>
      </c>
      <c r="H896" s="151"/>
      <c r="M896" s="16"/>
    </row>
    <row r="897" spans="2:13" hidden="1" x14ac:dyDescent="0.25">
      <c r="B897" s="15"/>
      <c r="C897" s="67" t="s">
        <v>956</v>
      </c>
      <c r="D897" s="67" t="s">
        <v>4641</v>
      </c>
      <c r="E897" s="67" t="s">
        <v>134</v>
      </c>
      <c r="F897" s="67" t="s">
        <v>236</v>
      </c>
      <c r="G897" s="151" t="s">
        <v>6657</v>
      </c>
      <c r="H897" s="151"/>
      <c r="M897" s="16"/>
    </row>
    <row r="898" spans="2:13" hidden="1" x14ac:dyDescent="0.25">
      <c r="B898" s="15"/>
      <c r="C898" s="67" t="s">
        <v>957</v>
      </c>
      <c r="D898" s="67" t="s">
        <v>4634</v>
      </c>
      <c r="E898" s="67" t="s">
        <v>134</v>
      </c>
      <c r="F898" s="67" t="s">
        <v>236</v>
      </c>
      <c r="G898" s="151" t="s">
        <v>6657</v>
      </c>
      <c r="H898" s="151"/>
      <c r="M898" s="16"/>
    </row>
    <row r="899" spans="2:13" hidden="1" x14ac:dyDescent="0.25">
      <c r="B899" s="15"/>
      <c r="C899" s="67" t="s">
        <v>1004</v>
      </c>
      <c r="D899" s="67" t="s">
        <v>4690</v>
      </c>
      <c r="E899" s="67" t="s">
        <v>134</v>
      </c>
      <c r="F899" s="67" t="s">
        <v>236</v>
      </c>
      <c r="G899" s="151" t="s">
        <v>6657</v>
      </c>
      <c r="H899" s="151"/>
      <c r="M899" s="16"/>
    </row>
    <row r="900" spans="2:13" hidden="1" x14ac:dyDescent="0.25">
      <c r="B900" s="15"/>
      <c r="C900" s="67" t="s">
        <v>958</v>
      </c>
      <c r="D900" s="67" t="s">
        <v>4676</v>
      </c>
      <c r="E900" s="67" t="s">
        <v>134</v>
      </c>
      <c r="F900" s="67" t="s">
        <v>236</v>
      </c>
      <c r="G900" s="151" t="s">
        <v>6657</v>
      </c>
      <c r="H900" s="151"/>
      <c r="M900" s="16"/>
    </row>
    <row r="901" spans="2:13" hidden="1" x14ac:dyDescent="0.25">
      <c r="B901" s="15"/>
      <c r="C901" s="67" t="s">
        <v>959</v>
      </c>
      <c r="D901" s="67" t="s">
        <v>4662</v>
      </c>
      <c r="E901" s="67" t="s">
        <v>134</v>
      </c>
      <c r="F901" s="67" t="s">
        <v>236</v>
      </c>
      <c r="G901" s="151" t="s">
        <v>6657</v>
      </c>
      <c r="H901" s="151"/>
      <c r="M901" s="16"/>
    </row>
    <row r="902" spans="2:13" hidden="1" x14ac:dyDescent="0.25">
      <c r="B902" s="15"/>
      <c r="C902" s="67" t="s">
        <v>960</v>
      </c>
      <c r="D902" s="67" t="s">
        <v>4684</v>
      </c>
      <c r="E902" s="67" t="s">
        <v>134</v>
      </c>
      <c r="F902" s="67" t="s">
        <v>238</v>
      </c>
      <c r="G902" s="151" t="s">
        <v>6657</v>
      </c>
      <c r="H902" s="151"/>
      <c r="M902" s="16"/>
    </row>
    <row r="903" spans="2:13" hidden="1" x14ac:dyDescent="0.25">
      <c r="B903" s="15"/>
      <c r="C903" s="67" t="s">
        <v>961</v>
      </c>
      <c r="D903" s="67" t="s">
        <v>4593</v>
      </c>
      <c r="E903" s="67" t="s">
        <v>134</v>
      </c>
      <c r="F903" s="67" t="s">
        <v>238</v>
      </c>
      <c r="G903" s="151" t="s">
        <v>6657</v>
      </c>
      <c r="H903" s="151"/>
      <c r="M903" s="16"/>
    </row>
    <row r="904" spans="2:13" hidden="1" x14ac:dyDescent="0.25">
      <c r="B904" s="15"/>
      <c r="C904" s="67" t="s">
        <v>962</v>
      </c>
      <c r="D904" s="67" t="s">
        <v>4656</v>
      </c>
      <c r="E904" s="67" t="s">
        <v>134</v>
      </c>
      <c r="F904" s="67" t="s">
        <v>238</v>
      </c>
      <c r="G904" s="151" t="s">
        <v>6657</v>
      </c>
      <c r="H904" s="151"/>
      <c r="M904" s="16"/>
    </row>
    <row r="905" spans="2:13" hidden="1" x14ac:dyDescent="0.25">
      <c r="B905" s="15"/>
      <c r="C905" s="67" t="s">
        <v>963</v>
      </c>
      <c r="D905" s="67" t="s">
        <v>4614</v>
      </c>
      <c r="E905" s="67" t="s">
        <v>134</v>
      </c>
      <c r="F905" s="67" t="s">
        <v>238</v>
      </c>
      <c r="G905" s="151" t="s">
        <v>6657</v>
      </c>
      <c r="H905" s="151"/>
      <c r="M905" s="16"/>
    </row>
    <row r="906" spans="2:13" hidden="1" x14ac:dyDescent="0.25">
      <c r="B906" s="15"/>
      <c r="C906" s="67" t="s">
        <v>964</v>
      </c>
      <c r="D906" s="67" t="s">
        <v>4621</v>
      </c>
      <c r="E906" s="67" t="s">
        <v>134</v>
      </c>
      <c r="F906" s="67" t="s">
        <v>238</v>
      </c>
      <c r="G906" s="151" t="s">
        <v>6657</v>
      </c>
      <c r="H906" s="151"/>
      <c r="M906" s="16"/>
    </row>
    <row r="907" spans="2:13" hidden="1" x14ac:dyDescent="0.25">
      <c r="B907" s="15"/>
      <c r="C907" s="67" t="s">
        <v>965</v>
      </c>
      <c r="D907" s="67" t="s">
        <v>4670</v>
      </c>
      <c r="E907" s="67" t="s">
        <v>134</v>
      </c>
      <c r="F907" s="67" t="s">
        <v>238</v>
      </c>
      <c r="G907" s="151" t="s">
        <v>6657</v>
      </c>
      <c r="H907" s="151"/>
      <c r="M907" s="16"/>
    </row>
    <row r="908" spans="2:13" hidden="1" x14ac:dyDescent="0.25">
      <c r="B908" s="15"/>
      <c r="C908" s="67" t="s">
        <v>966</v>
      </c>
      <c r="D908" s="67" t="s">
        <v>4607</v>
      </c>
      <c r="E908" s="67" t="s">
        <v>134</v>
      </c>
      <c r="F908" s="67" t="s">
        <v>238</v>
      </c>
      <c r="G908" s="151" t="s">
        <v>6657</v>
      </c>
      <c r="H908" s="151"/>
      <c r="M908" s="16"/>
    </row>
    <row r="909" spans="2:13" hidden="1" x14ac:dyDescent="0.25">
      <c r="B909" s="15"/>
      <c r="C909" s="67" t="s">
        <v>967</v>
      </c>
      <c r="D909" s="67" t="s">
        <v>4600</v>
      </c>
      <c r="E909" s="67" t="s">
        <v>134</v>
      </c>
      <c r="F909" s="67" t="s">
        <v>238</v>
      </c>
      <c r="G909" s="151" t="s">
        <v>6657</v>
      </c>
      <c r="H909" s="151"/>
      <c r="M909" s="16"/>
    </row>
    <row r="910" spans="2:13" hidden="1" x14ac:dyDescent="0.25">
      <c r="B910" s="15"/>
      <c r="C910" s="67" t="s">
        <v>968</v>
      </c>
      <c r="D910" s="67" t="s">
        <v>4698</v>
      </c>
      <c r="E910" s="67" t="s">
        <v>134</v>
      </c>
      <c r="F910" s="67" t="s">
        <v>238</v>
      </c>
      <c r="G910" s="151" t="s">
        <v>6657</v>
      </c>
      <c r="H910" s="151"/>
      <c r="M910" s="16"/>
    </row>
    <row r="911" spans="2:13" hidden="1" x14ac:dyDescent="0.25">
      <c r="B911" s="15"/>
      <c r="C911" s="67" t="s">
        <v>969</v>
      </c>
      <c r="D911" s="67" t="s">
        <v>4649</v>
      </c>
      <c r="E911" s="67" t="s">
        <v>134</v>
      </c>
      <c r="F911" s="67" t="s">
        <v>238</v>
      </c>
      <c r="G911" s="151" t="s">
        <v>6657</v>
      </c>
      <c r="H911" s="151"/>
      <c r="M911" s="16"/>
    </row>
    <row r="912" spans="2:13" hidden="1" x14ac:dyDescent="0.25">
      <c r="B912" s="15"/>
      <c r="C912" s="67" t="s">
        <v>970</v>
      </c>
      <c r="D912" s="67" t="s">
        <v>4642</v>
      </c>
      <c r="E912" s="67" t="s">
        <v>134</v>
      </c>
      <c r="F912" s="67" t="s">
        <v>238</v>
      </c>
      <c r="G912" s="151" t="s">
        <v>6657</v>
      </c>
      <c r="H912" s="151"/>
      <c r="M912" s="16"/>
    </row>
    <row r="913" spans="2:13" hidden="1" x14ac:dyDescent="0.25">
      <c r="B913" s="15"/>
      <c r="C913" s="67" t="s">
        <v>971</v>
      </c>
      <c r="D913" s="67" t="s">
        <v>4635</v>
      </c>
      <c r="E913" s="67" t="s">
        <v>134</v>
      </c>
      <c r="F913" s="67" t="s">
        <v>238</v>
      </c>
      <c r="G913" s="151" t="s">
        <v>6657</v>
      </c>
      <c r="H913" s="151"/>
      <c r="M913" s="16"/>
    </row>
    <row r="914" spans="2:13" hidden="1" x14ac:dyDescent="0.25">
      <c r="B914" s="15"/>
      <c r="C914" s="67" t="s">
        <v>1005</v>
      </c>
      <c r="D914" s="67" t="s">
        <v>4691</v>
      </c>
      <c r="E914" s="67" t="s">
        <v>134</v>
      </c>
      <c r="F914" s="67" t="s">
        <v>238</v>
      </c>
      <c r="G914" s="151" t="s">
        <v>6657</v>
      </c>
      <c r="H914" s="151"/>
      <c r="M914" s="16"/>
    </row>
    <row r="915" spans="2:13" hidden="1" x14ac:dyDescent="0.25">
      <c r="B915" s="15"/>
      <c r="C915" s="67" t="s">
        <v>972</v>
      </c>
      <c r="D915" s="67" t="s">
        <v>4677</v>
      </c>
      <c r="E915" s="67" t="s">
        <v>134</v>
      </c>
      <c r="F915" s="67" t="s">
        <v>238</v>
      </c>
      <c r="G915" s="151" t="s">
        <v>6657</v>
      </c>
      <c r="H915" s="151"/>
      <c r="M915" s="16"/>
    </row>
    <row r="916" spans="2:13" hidden="1" x14ac:dyDescent="0.25">
      <c r="B916" s="15"/>
      <c r="C916" s="67" t="s">
        <v>973</v>
      </c>
      <c r="D916" s="67" t="s">
        <v>4663</v>
      </c>
      <c r="E916" s="67" t="s">
        <v>134</v>
      </c>
      <c r="F916" s="67" t="s">
        <v>238</v>
      </c>
      <c r="G916" s="151" t="s">
        <v>6657</v>
      </c>
      <c r="H916" s="151"/>
      <c r="M916" s="16"/>
    </row>
    <row r="917" spans="2:13" hidden="1" x14ac:dyDescent="0.25">
      <c r="B917" s="15"/>
      <c r="C917" s="67" t="s">
        <v>974</v>
      </c>
      <c r="D917" s="67" t="s">
        <v>4685</v>
      </c>
      <c r="E917" s="67" t="s">
        <v>134</v>
      </c>
      <c r="F917" s="67" t="s">
        <v>240</v>
      </c>
      <c r="G917" s="151" t="s">
        <v>6657</v>
      </c>
      <c r="H917" s="151"/>
      <c r="M917" s="16"/>
    </row>
    <row r="918" spans="2:13" hidden="1" x14ac:dyDescent="0.25">
      <c r="B918" s="15"/>
      <c r="C918" s="67" t="s">
        <v>975</v>
      </c>
      <c r="D918" s="67" t="s">
        <v>4594</v>
      </c>
      <c r="E918" s="67" t="s">
        <v>134</v>
      </c>
      <c r="F918" s="67" t="s">
        <v>240</v>
      </c>
      <c r="G918" s="151" t="s">
        <v>6657</v>
      </c>
      <c r="H918" s="151"/>
      <c r="M918" s="16"/>
    </row>
    <row r="919" spans="2:13" hidden="1" x14ac:dyDescent="0.25">
      <c r="B919" s="15"/>
      <c r="C919" s="67" t="s">
        <v>976</v>
      </c>
      <c r="D919" s="67" t="s">
        <v>4657</v>
      </c>
      <c r="E919" s="67" t="s">
        <v>134</v>
      </c>
      <c r="F919" s="67" t="s">
        <v>240</v>
      </c>
      <c r="G919" s="151" t="s">
        <v>6657</v>
      </c>
      <c r="H919" s="151"/>
      <c r="M919" s="16"/>
    </row>
    <row r="920" spans="2:13" hidden="1" x14ac:dyDescent="0.25">
      <c r="B920" s="15"/>
      <c r="C920" s="67" t="s">
        <v>977</v>
      </c>
      <c r="D920" s="67" t="s">
        <v>4615</v>
      </c>
      <c r="E920" s="67" t="s">
        <v>134</v>
      </c>
      <c r="F920" s="67" t="s">
        <v>240</v>
      </c>
      <c r="G920" s="151" t="s">
        <v>6657</v>
      </c>
      <c r="H920" s="151"/>
      <c r="M920" s="16"/>
    </row>
    <row r="921" spans="2:13" hidden="1" x14ac:dyDescent="0.25">
      <c r="B921" s="15"/>
      <c r="C921" s="67" t="s">
        <v>978</v>
      </c>
      <c r="D921" s="67" t="s">
        <v>4622</v>
      </c>
      <c r="E921" s="67" t="s">
        <v>134</v>
      </c>
      <c r="F921" s="67" t="s">
        <v>240</v>
      </c>
      <c r="G921" s="151" t="s">
        <v>6657</v>
      </c>
      <c r="H921" s="151"/>
      <c r="M921" s="16"/>
    </row>
    <row r="922" spans="2:13" hidden="1" x14ac:dyDescent="0.25">
      <c r="B922" s="15"/>
      <c r="C922" s="67" t="s">
        <v>979</v>
      </c>
      <c r="D922" s="67" t="s">
        <v>4671</v>
      </c>
      <c r="E922" s="67" t="s">
        <v>134</v>
      </c>
      <c r="F922" s="67" t="s">
        <v>240</v>
      </c>
      <c r="G922" s="151" t="s">
        <v>6657</v>
      </c>
      <c r="H922" s="151"/>
      <c r="M922" s="16"/>
    </row>
    <row r="923" spans="2:13" hidden="1" x14ac:dyDescent="0.25">
      <c r="B923" s="15"/>
      <c r="C923" s="67" t="s">
        <v>980</v>
      </c>
      <c r="D923" s="67" t="s">
        <v>4608</v>
      </c>
      <c r="E923" s="67" t="s">
        <v>134</v>
      </c>
      <c r="F923" s="67" t="s">
        <v>240</v>
      </c>
      <c r="G923" s="151" t="s">
        <v>6657</v>
      </c>
      <c r="H923" s="151"/>
      <c r="M923" s="16"/>
    </row>
    <row r="924" spans="2:13" hidden="1" x14ac:dyDescent="0.25">
      <c r="B924" s="15"/>
      <c r="C924" s="67" t="s">
        <v>981</v>
      </c>
      <c r="D924" s="67" t="s">
        <v>4601</v>
      </c>
      <c r="E924" s="67" t="s">
        <v>134</v>
      </c>
      <c r="F924" s="67" t="s">
        <v>240</v>
      </c>
      <c r="G924" s="151" t="s">
        <v>6657</v>
      </c>
      <c r="H924" s="151"/>
      <c r="M924" s="16"/>
    </row>
    <row r="925" spans="2:13" hidden="1" x14ac:dyDescent="0.25">
      <c r="B925" s="15"/>
      <c r="C925" s="67" t="s">
        <v>982</v>
      </c>
      <c r="D925" s="67" t="s">
        <v>4699</v>
      </c>
      <c r="E925" s="67" t="s">
        <v>134</v>
      </c>
      <c r="F925" s="67" t="s">
        <v>240</v>
      </c>
      <c r="G925" s="151" t="s">
        <v>6657</v>
      </c>
      <c r="H925" s="151"/>
      <c r="M925" s="16"/>
    </row>
    <row r="926" spans="2:13" hidden="1" x14ac:dyDescent="0.25">
      <c r="B926" s="15"/>
      <c r="C926" s="67" t="s">
        <v>983</v>
      </c>
      <c r="D926" s="67" t="s">
        <v>4650</v>
      </c>
      <c r="E926" s="67" t="s">
        <v>134</v>
      </c>
      <c r="F926" s="67" t="s">
        <v>240</v>
      </c>
      <c r="G926" s="151" t="s">
        <v>6657</v>
      </c>
      <c r="H926" s="151"/>
      <c r="M926" s="16"/>
    </row>
    <row r="927" spans="2:13" hidden="1" x14ac:dyDescent="0.25">
      <c r="B927" s="15"/>
      <c r="C927" s="67" t="s">
        <v>984</v>
      </c>
      <c r="D927" s="67" t="s">
        <v>4643</v>
      </c>
      <c r="E927" s="67" t="s">
        <v>134</v>
      </c>
      <c r="F927" s="67" t="s">
        <v>240</v>
      </c>
      <c r="G927" s="151" t="s">
        <v>6657</v>
      </c>
      <c r="H927" s="151"/>
      <c r="M927" s="16"/>
    </row>
    <row r="928" spans="2:13" hidden="1" x14ac:dyDescent="0.25">
      <c r="B928" s="15"/>
      <c r="C928" s="67" t="s">
        <v>985</v>
      </c>
      <c r="D928" s="67" t="s">
        <v>4636</v>
      </c>
      <c r="E928" s="67" t="s">
        <v>134</v>
      </c>
      <c r="F928" s="67" t="s">
        <v>240</v>
      </c>
      <c r="G928" s="151" t="s">
        <v>6657</v>
      </c>
      <c r="H928" s="151"/>
      <c r="M928" s="16"/>
    </row>
    <row r="929" spans="2:13" hidden="1" x14ac:dyDescent="0.25">
      <c r="B929" s="15"/>
      <c r="C929" s="67" t="s">
        <v>1006</v>
      </c>
      <c r="D929" s="67" t="s">
        <v>4692</v>
      </c>
      <c r="E929" s="67" t="s">
        <v>134</v>
      </c>
      <c r="F929" s="67" t="s">
        <v>240</v>
      </c>
      <c r="G929" s="151" t="s">
        <v>6657</v>
      </c>
      <c r="H929" s="151"/>
      <c r="M929" s="16"/>
    </row>
    <row r="930" spans="2:13" hidden="1" x14ac:dyDescent="0.25">
      <c r="B930" s="15"/>
      <c r="C930" s="67" t="s">
        <v>986</v>
      </c>
      <c r="D930" s="67" t="s">
        <v>4678</v>
      </c>
      <c r="E930" s="67" t="s">
        <v>134</v>
      </c>
      <c r="F930" s="67" t="s">
        <v>240</v>
      </c>
      <c r="G930" s="151" t="s">
        <v>6657</v>
      </c>
      <c r="H930" s="151"/>
      <c r="M930" s="16"/>
    </row>
    <row r="931" spans="2:13" hidden="1" x14ac:dyDescent="0.25">
      <c r="B931" s="15"/>
      <c r="C931" s="67" t="s">
        <v>987</v>
      </c>
      <c r="D931" s="67" t="s">
        <v>4664</v>
      </c>
      <c r="E931" s="67" t="s">
        <v>134</v>
      </c>
      <c r="F931" s="67" t="s">
        <v>240</v>
      </c>
      <c r="G931" s="151" t="s">
        <v>6657</v>
      </c>
      <c r="H931" s="151"/>
      <c r="M931" s="16"/>
    </row>
    <row r="932" spans="2:13" hidden="1" x14ac:dyDescent="0.25">
      <c r="B932" s="15"/>
      <c r="C932" s="67" t="s">
        <v>988</v>
      </c>
      <c r="D932" s="67" t="s">
        <v>4686</v>
      </c>
      <c r="E932" s="67" t="s">
        <v>134</v>
      </c>
      <c r="F932" s="67" t="s">
        <v>475</v>
      </c>
      <c r="G932" s="151" t="s">
        <v>6657</v>
      </c>
      <c r="H932" s="151"/>
      <c r="M932" s="16"/>
    </row>
    <row r="933" spans="2:13" hidden="1" x14ac:dyDescent="0.25">
      <c r="B933" s="15"/>
      <c r="C933" s="67" t="s">
        <v>989</v>
      </c>
      <c r="D933" s="67" t="s">
        <v>4595</v>
      </c>
      <c r="E933" s="67" t="s">
        <v>134</v>
      </c>
      <c r="F933" s="67" t="s">
        <v>475</v>
      </c>
      <c r="G933" s="151" t="s">
        <v>6657</v>
      </c>
      <c r="H933" s="151"/>
      <c r="M933" s="16"/>
    </row>
    <row r="934" spans="2:13" hidden="1" x14ac:dyDescent="0.25">
      <c r="B934" s="15"/>
      <c r="C934" s="67" t="s">
        <v>990</v>
      </c>
      <c r="D934" s="67" t="s">
        <v>4658</v>
      </c>
      <c r="E934" s="67" t="s">
        <v>134</v>
      </c>
      <c r="F934" s="67" t="s">
        <v>475</v>
      </c>
      <c r="G934" s="151" t="s">
        <v>6657</v>
      </c>
      <c r="H934" s="151"/>
      <c r="M934" s="16"/>
    </row>
    <row r="935" spans="2:13" hidden="1" x14ac:dyDescent="0.25">
      <c r="B935" s="15"/>
      <c r="C935" s="67" t="s">
        <v>991</v>
      </c>
      <c r="D935" s="67" t="s">
        <v>4616</v>
      </c>
      <c r="E935" s="67" t="s">
        <v>134</v>
      </c>
      <c r="F935" s="67" t="s">
        <v>475</v>
      </c>
      <c r="G935" s="151" t="s">
        <v>6657</v>
      </c>
      <c r="H935" s="151"/>
      <c r="M935" s="16"/>
    </row>
    <row r="936" spans="2:13" hidden="1" x14ac:dyDescent="0.25">
      <c r="B936" s="15"/>
      <c r="C936" s="67" t="s">
        <v>992</v>
      </c>
      <c r="D936" s="67" t="s">
        <v>4623</v>
      </c>
      <c r="E936" s="67" t="s">
        <v>134</v>
      </c>
      <c r="F936" s="67" t="s">
        <v>475</v>
      </c>
      <c r="G936" s="151" t="s">
        <v>6657</v>
      </c>
      <c r="H936" s="151"/>
      <c r="M936" s="16"/>
    </row>
    <row r="937" spans="2:13" hidden="1" x14ac:dyDescent="0.25">
      <c r="B937" s="15"/>
      <c r="C937" s="67" t="s">
        <v>993</v>
      </c>
      <c r="D937" s="67" t="s">
        <v>4672</v>
      </c>
      <c r="E937" s="67" t="s">
        <v>134</v>
      </c>
      <c r="F937" s="67" t="s">
        <v>475</v>
      </c>
      <c r="G937" s="151" t="s">
        <v>6657</v>
      </c>
      <c r="H937" s="151"/>
      <c r="M937" s="16"/>
    </row>
    <row r="938" spans="2:13" hidden="1" x14ac:dyDescent="0.25">
      <c r="B938" s="15"/>
      <c r="C938" s="67" t="s">
        <v>994</v>
      </c>
      <c r="D938" s="67" t="s">
        <v>4609</v>
      </c>
      <c r="E938" s="67" t="s">
        <v>134</v>
      </c>
      <c r="F938" s="67" t="s">
        <v>475</v>
      </c>
      <c r="G938" s="151" t="s">
        <v>6657</v>
      </c>
      <c r="H938" s="151"/>
      <c r="M938" s="16"/>
    </row>
    <row r="939" spans="2:13" hidden="1" x14ac:dyDescent="0.25">
      <c r="B939" s="15"/>
      <c r="C939" s="67" t="s">
        <v>995</v>
      </c>
      <c r="D939" s="67" t="s">
        <v>4602</v>
      </c>
      <c r="E939" s="67" t="s">
        <v>134</v>
      </c>
      <c r="F939" s="67" t="s">
        <v>475</v>
      </c>
      <c r="G939" s="151" t="s">
        <v>6657</v>
      </c>
      <c r="H939" s="151"/>
      <c r="M939" s="16"/>
    </row>
    <row r="940" spans="2:13" hidden="1" x14ac:dyDescent="0.25">
      <c r="B940" s="15"/>
      <c r="C940" s="67" t="s">
        <v>996</v>
      </c>
      <c r="D940" s="67" t="s">
        <v>4700</v>
      </c>
      <c r="E940" s="67" t="s">
        <v>134</v>
      </c>
      <c r="F940" s="67" t="s">
        <v>475</v>
      </c>
      <c r="G940" s="151" t="s">
        <v>6657</v>
      </c>
      <c r="H940" s="151"/>
      <c r="M940" s="16"/>
    </row>
    <row r="941" spans="2:13" hidden="1" x14ac:dyDescent="0.25">
      <c r="B941" s="15"/>
      <c r="C941" s="67" t="s">
        <v>997</v>
      </c>
      <c r="D941" s="67" t="s">
        <v>4651</v>
      </c>
      <c r="E941" s="67" t="s">
        <v>134</v>
      </c>
      <c r="F941" s="67" t="s">
        <v>475</v>
      </c>
      <c r="G941" s="151" t="s">
        <v>6657</v>
      </c>
      <c r="H941" s="151"/>
      <c r="M941" s="16"/>
    </row>
    <row r="942" spans="2:13" hidden="1" x14ac:dyDescent="0.25">
      <c r="B942" s="15"/>
      <c r="C942" s="67" t="s">
        <v>998</v>
      </c>
      <c r="D942" s="67" t="s">
        <v>4644</v>
      </c>
      <c r="E942" s="67" t="s">
        <v>134</v>
      </c>
      <c r="F942" s="67" t="s">
        <v>475</v>
      </c>
      <c r="G942" s="151" t="s">
        <v>6657</v>
      </c>
      <c r="H942" s="151"/>
      <c r="M942" s="16"/>
    </row>
    <row r="943" spans="2:13" hidden="1" x14ac:dyDescent="0.25">
      <c r="B943" s="15"/>
      <c r="C943" s="67" t="s">
        <v>999</v>
      </c>
      <c r="D943" s="67" t="s">
        <v>4637</v>
      </c>
      <c r="E943" s="67" t="s">
        <v>134</v>
      </c>
      <c r="F943" s="67" t="s">
        <v>475</v>
      </c>
      <c r="G943" s="151" t="s">
        <v>6657</v>
      </c>
      <c r="H943" s="151"/>
      <c r="M943" s="16"/>
    </row>
    <row r="944" spans="2:13" hidden="1" x14ac:dyDescent="0.25">
      <c r="B944" s="15"/>
      <c r="C944" s="67" t="s">
        <v>1007</v>
      </c>
      <c r="D944" s="67" t="s">
        <v>4693</v>
      </c>
      <c r="E944" s="67" t="s">
        <v>134</v>
      </c>
      <c r="F944" s="67" t="s">
        <v>475</v>
      </c>
      <c r="G944" s="151" t="s">
        <v>6657</v>
      </c>
      <c r="H944" s="151"/>
      <c r="M944" s="16"/>
    </row>
    <row r="945" spans="2:13" hidden="1" x14ac:dyDescent="0.25">
      <c r="B945" s="15"/>
      <c r="C945" s="67" t="s">
        <v>1000</v>
      </c>
      <c r="D945" s="67" t="s">
        <v>4679</v>
      </c>
      <c r="E945" s="67" t="s">
        <v>134</v>
      </c>
      <c r="F945" s="67" t="s">
        <v>475</v>
      </c>
      <c r="G945" s="151" t="s">
        <v>6657</v>
      </c>
      <c r="H945" s="151"/>
      <c r="M945" s="16"/>
    </row>
    <row r="946" spans="2:13" hidden="1" x14ac:dyDescent="0.25">
      <c r="B946" s="15"/>
      <c r="C946" s="67" t="s">
        <v>1001</v>
      </c>
      <c r="D946" s="67" t="s">
        <v>4665</v>
      </c>
      <c r="E946" s="67" t="s">
        <v>134</v>
      </c>
      <c r="F946" s="67" t="s">
        <v>475</v>
      </c>
      <c r="G946" s="151" t="s">
        <v>6657</v>
      </c>
      <c r="H946" s="151"/>
      <c r="M946" s="16"/>
    </row>
    <row r="947" spans="2:13" hidden="1" x14ac:dyDescent="0.25">
      <c r="B947" s="15"/>
      <c r="C947" s="67" t="s">
        <v>1008</v>
      </c>
      <c r="D947" s="67" t="s">
        <v>4818</v>
      </c>
      <c r="E947" s="67" t="s">
        <v>134</v>
      </c>
      <c r="F947" s="67" t="s">
        <v>191</v>
      </c>
      <c r="G947" s="151" t="s">
        <v>6657</v>
      </c>
      <c r="H947" s="151"/>
      <c r="M947" s="16"/>
    </row>
    <row r="948" spans="2:13" hidden="1" x14ac:dyDescent="0.25">
      <c r="B948" s="15"/>
      <c r="C948" s="67" t="s">
        <v>1009</v>
      </c>
      <c r="D948" s="67" t="s">
        <v>4805</v>
      </c>
      <c r="E948" s="67" t="s">
        <v>134</v>
      </c>
      <c r="F948" s="67" t="s">
        <v>191</v>
      </c>
      <c r="G948" s="151" t="s">
        <v>6657</v>
      </c>
      <c r="H948" s="151"/>
      <c r="M948" s="16"/>
    </row>
    <row r="949" spans="2:13" hidden="1" x14ac:dyDescent="0.25">
      <c r="B949" s="15"/>
      <c r="C949" s="67" t="s">
        <v>1010</v>
      </c>
      <c r="D949" s="67" t="s">
        <v>4814</v>
      </c>
      <c r="E949" s="67" t="s">
        <v>134</v>
      </c>
      <c r="F949" s="67" t="s">
        <v>191</v>
      </c>
      <c r="G949" s="151" t="s">
        <v>6657</v>
      </c>
      <c r="H949" s="151"/>
      <c r="M949" s="16"/>
    </row>
    <row r="950" spans="2:13" hidden="1" x14ac:dyDescent="0.25">
      <c r="B950" s="15"/>
      <c r="C950" s="67" t="s">
        <v>1011</v>
      </c>
      <c r="D950" s="67" t="s">
        <v>4808</v>
      </c>
      <c r="E950" s="67" t="s">
        <v>134</v>
      </c>
      <c r="F950" s="67" t="s">
        <v>191</v>
      </c>
      <c r="G950" s="151" t="s">
        <v>6657</v>
      </c>
      <c r="H950" s="151"/>
      <c r="M950" s="16"/>
    </row>
    <row r="951" spans="2:13" hidden="1" x14ac:dyDescent="0.25">
      <c r="B951" s="15"/>
      <c r="C951" s="67" t="s">
        <v>1012</v>
      </c>
      <c r="D951" s="67" t="s">
        <v>4809</v>
      </c>
      <c r="E951" s="67" t="s">
        <v>134</v>
      </c>
      <c r="F951" s="67" t="s">
        <v>191</v>
      </c>
      <c r="G951" s="151" t="s">
        <v>6657</v>
      </c>
      <c r="H951" s="151"/>
      <c r="M951" s="16"/>
    </row>
    <row r="952" spans="2:13" hidden="1" x14ac:dyDescent="0.25">
      <c r="B952" s="15"/>
      <c r="C952" s="67" t="s">
        <v>1013</v>
      </c>
      <c r="D952" s="67" t="s">
        <v>4816</v>
      </c>
      <c r="E952" s="67" t="s">
        <v>134</v>
      </c>
      <c r="F952" s="67" t="s">
        <v>191</v>
      </c>
      <c r="G952" s="151" t="s">
        <v>6657</v>
      </c>
      <c r="H952" s="151"/>
      <c r="M952" s="16"/>
    </row>
    <row r="953" spans="2:13" hidden="1" x14ac:dyDescent="0.25">
      <c r="B953" s="15"/>
      <c r="C953" s="67" t="s">
        <v>1014</v>
      </c>
      <c r="D953" s="67" t="s">
        <v>4807</v>
      </c>
      <c r="E953" s="67" t="s">
        <v>134</v>
      </c>
      <c r="F953" s="67" t="s">
        <v>191</v>
      </c>
      <c r="G953" s="151" t="s">
        <v>6657</v>
      </c>
      <c r="H953" s="151"/>
      <c r="M953" s="16"/>
    </row>
    <row r="954" spans="2:13" hidden="1" x14ac:dyDescent="0.25">
      <c r="B954" s="15"/>
      <c r="C954" s="67" t="s">
        <v>1015</v>
      </c>
      <c r="D954" s="67" t="s">
        <v>4806</v>
      </c>
      <c r="E954" s="67" t="s">
        <v>134</v>
      </c>
      <c r="F954" s="67" t="s">
        <v>191</v>
      </c>
      <c r="G954" s="151" t="s">
        <v>6657</v>
      </c>
      <c r="H954" s="151"/>
      <c r="M954" s="16"/>
    </row>
    <row r="955" spans="2:13" hidden="1" x14ac:dyDescent="0.25">
      <c r="B955" s="15"/>
      <c r="C955" s="67" t="s">
        <v>1016</v>
      </c>
      <c r="D955" s="67" t="s">
        <v>4820</v>
      </c>
      <c r="E955" s="67" t="s">
        <v>134</v>
      </c>
      <c r="F955" s="67" t="s">
        <v>191</v>
      </c>
      <c r="G955" s="151" t="s">
        <v>6657</v>
      </c>
      <c r="H955" s="151"/>
      <c r="M955" s="16"/>
    </row>
    <row r="956" spans="2:13" hidden="1" x14ac:dyDescent="0.25">
      <c r="B956" s="15"/>
      <c r="C956" s="67" t="s">
        <v>1017</v>
      </c>
      <c r="D956" s="67" t="s">
        <v>4813</v>
      </c>
      <c r="E956" s="67" t="s">
        <v>134</v>
      </c>
      <c r="F956" s="67" t="s">
        <v>191</v>
      </c>
      <c r="G956" s="151" t="s">
        <v>6657</v>
      </c>
      <c r="H956" s="151"/>
      <c r="M956" s="16"/>
    </row>
    <row r="957" spans="2:13" hidden="1" x14ac:dyDescent="0.25">
      <c r="B957" s="15"/>
      <c r="C957" s="67" t="s">
        <v>1018</v>
      </c>
      <c r="D957" s="67" t="s">
        <v>4812</v>
      </c>
      <c r="E957" s="67" t="s">
        <v>134</v>
      </c>
      <c r="F957" s="67" t="s">
        <v>191</v>
      </c>
      <c r="G957" s="151" t="s">
        <v>6657</v>
      </c>
      <c r="H957" s="151"/>
      <c r="M957" s="16"/>
    </row>
    <row r="958" spans="2:13" hidden="1" x14ac:dyDescent="0.25">
      <c r="B958" s="15"/>
      <c r="C958" s="67" t="s">
        <v>1019</v>
      </c>
      <c r="D958" s="67" t="s">
        <v>4811</v>
      </c>
      <c r="E958" s="67" t="s">
        <v>134</v>
      </c>
      <c r="F958" s="67" t="s">
        <v>191</v>
      </c>
      <c r="G958" s="151" t="s">
        <v>6657</v>
      </c>
      <c r="H958" s="151"/>
      <c r="M958" s="16"/>
    </row>
    <row r="959" spans="2:13" hidden="1" x14ac:dyDescent="0.25">
      <c r="B959" s="15"/>
      <c r="C959" s="67" t="s">
        <v>1020</v>
      </c>
      <c r="D959" s="67" t="s">
        <v>4819</v>
      </c>
      <c r="E959" s="67" t="s">
        <v>134</v>
      </c>
      <c r="F959" s="67" t="s">
        <v>191</v>
      </c>
      <c r="G959" s="151" t="s">
        <v>6657</v>
      </c>
      <c r="H959" s="151"/>
      <c r="M959" s="16"/>
    </row>
    <row r="960" spans="2:13" hidden="1" x14ac:dyDescent="0.25">
      <c r="B960" s="15"/>
      <c r="C960" s="67" t="s">
        <v>1021</v>
      </c>
      <c r="D960" s="67" t="s">
        <v>4817</v>
      </c>
      <c r="E960" s="67" t="s">
        <v>134</v>
      </c>
      <c r="F960" s="67" t="s">
        <v>191</v>
      </c>
      <c r="G960" s="151" t="s">
        <v>6657</v>
      </c>
      <c r="H960" s="151"/>
      <c r="M960" s="16"/>
    </row>
    <row r="961" spans="2:13" hidden="1" x14ac:dyDescent="0.25">
      <c r="B961" s="15"/>
      <c r="C961" s="67" t="s">
        <v>1022</v>
      </c>
      <c r="D961" s="67" t="s">
        <v>4815</v>
      </c>
      <c r="E961" s="67" t="s">
        <v>134</v>
      </c>
      <c r="F961" s="67" t="s">
        <v>191</v>
      </c>
      <c r="G961" s="151" t="s">
        <v>6657</v>
      </c>
      <c r="H961" s="151"/>
      <c r="M961" s="16"/>
    </row>
    <row r="962" spans="2:13" hidden="1" x14ac:dyDescent="0.25">
      <c r="B962" s="15"/>
      <c r="C962" s="67" t="s">
        <v>1023</v>
      </c>
      <c r="D962" s="67" t="s">
        <v>4680</v>
      </c>
      <c r="E962" s="67" t="s">
        <v>134</v>
      </c>
      <c r="F962" s="67" t="s">
        <v>244</v>
      </c>
      <c r="G962" s="151" t="s">
        <v>6657</v>
      </c>
      <c r="H962" s="151"/>
      <c r="M962" s="16"/>
    </row>
    <row r="963" spans="2:13" hidden="1" x14ac:dyDescent="0.25">
      <c r="B963" s="15"/>
      <c r="C963" s="67" t="s">
        <v>1024</v>
      </c>
      <c r="D963" s="67" t="s">
        <v>4589</v>
      </c>
      <c r="E963" s="67" t="s">
        <v>134</v>
      </c>
      <c r="F963" s="67" t="s">
        <v>244</v>
      </c>
      <c r="G963" s="151" t="s">
        <v>6657</v>
      </c>
      <c r="H963" s="151"/>
      <c r="M963" s="16"/>
    </row>
    <row r="964" spans="2:13" hidden="1" x14ac:dyDescent="0.25">
      <c r="B964" s="15"/>
      <c r="C964" s="67" t="s">
        <v>1025</v>
      </c>
      <c r="D964" s="67" t="s">
        <v>4652</v>
      </c>
      <c r="E964" s="67" t="s">
        <v>134</v>
      </c>
      <c r="F964" s="67" t="s">
        <v>244</v>
      </c>
      <c r="G964" s="151" t="s">
        <v>6657</v>
      </c>
      <c r="H964" s="151"/>
      <c r="M964" s="16"/>
    </row>
    <row r="965" spans="2:13" hidden="1" x14ac:dyDescent="0.25">
      <c r="B965" s="15"/>
      <c r="C965" s="67" t="s">
        <v>1026</v>
      </c>
      <c r="D965" s="67" t="s">
        <v>4610</v>
      </c>
      <c r="E965" s="67" t="s">
        <v>134</v>
      </c>
      <c r="F965" s="67" t="s">
        <v>244</v>
      </c>
      <c r="G965" s="151" t="s">
        <v>6657</v>
      </c>
      <c r="H965" s="151"/>
      <c r="M965" s="16"/>
    </row>
    <row r="966" spans="2:13" hidden="1" x14ac:dyDescent="0.25">
      <c r="B966" s="15"/>
      <c r="C966" s="67" t="s">
        <v>1027</v>
      </c>
      <c r="D966" s="67" t="s">
        <v>4617</v>
      </c>
      <c r="E966" s="67" t="s">
        <v>134</v>
      </c>
      <c r="F966" s="67" t="s">
        <v>244</v>
      </c>
      <c r="G966" s="151" t="s">
        <v>6657</v>
      </c>
      <c r="H966" s="151"/>
      <c r="M966" s="16"/>
    </row>
    <row r="967" spans="2:13" hidden="1" x14ac:dyDescent="0.25">
      <c r="B967" s="15"/>
      <c r="C967" s="67" t="s">
        <v>1028</v>
      </c>
      <c r="D967" s="67" t="s">
        <v>4666</v>
      </c>
      <c r="E967" s="67" t="s">
        <v>134</v>
      </c>
      <c r="F967" s="67" t="s">
        <v>244</v>
      </c>
      <c r="G967" s="151" t="s">
        <v>6657</v>
      </c>
      <c r="H967" s="151"/>
      <c r="M967" s="16"/>
    </row>
    <row r="968" spans="2:13" hidden="1" x14ac:dyDescent="0.25">
      <c r="B968" s="15"/>
      <c r="C968" s="67" t="s">
        <v>1029</v>
      </c>
      <c r="D968" s="67" t="s">
        <v>4603</v>
      </c>
      <c r="E968" s="67" t="s">
        <v>134</v>
      </c>
      <c r="F968" s="67" t="s">
        <v>244</v>
      </c>
      <c r="G968" s="151" t="s">
        <v>6657</v>
      </c>
      <c r="H968" s="151"/>
      <c r="M968" s="16"/>
    </row>
    <row r="969" spans="2:13" hidden="1" x14ac:dyDescent="0.25">
      <c r="B969" s="15"/>
      <c r="C969" s="67" t="s">
        <v>1030</v>
      </c>
      <c r="D969" s="67" t="s">
        <v>4596</v>
      </c>
      <c r="E969" s="67" t="s">
        <v>134</v>
      </c>
      <c r="F969" s="67" t="s">
        <v>244</v>
      </c>
      <c r="G969" s="151" t="s">
        <v>6657</v>
      </c>
      <c r="H969" s="151"/>
      <c r="M969" s="16"/>
    </row>
    <row r="970" spans="2:13" hidden="1" x14ac:dyDescent="0.25">
      <c r="B970" s="15"/>
      <c r="C970" s="67" t="s">
        <v>1031</v>
      </c>
      <c r="D970" s="67" t="s">
        <v>4694</v>
      </c>
      <c r="E970" s="67" t="s">
        <v>134</v>
      </c>
      <c r="F970" s="67" t="s">
        <v>244</v>
      </c>
      <c r="G970" s="151" t="s">
        <v>6657</v>
      </c>
      <c r="H970" s="151"/>
      <c r="M970" s="16"/>
    </row>
    <row r="971" spans="2:13" hidden="1" x14ac:dyDescent="0.25">
      <c r="B971" s="15"/>
      <c r="C971" s="67" t="s">
        <v>1032</v>
      </c>
      <c r="D971" s="67" t="s">
        <v>4645</v>
      </c>
      <c r="E971" s="67" t="s">
        <v>134</v>
      </c>
      <c r="F971" s="67" t="s">
        <v>244</v>
      </c>
      <c r="G971" s="151" t="s">
        <v>6657</v>
      </c>
      <c r="H971" s="151"/>
      <c r="M971" s="16"/>
    </row>
    <row r="972" spans="2:13" hidden="1" x14ac:dyDescent="0.25">
      <c r="B972" s="15"/>
      <c r="C972" s="67" t="s">
        <v>1033</v>
      </c>
      <c r="D972" s="67" t="s">
        <v>4638</v>
      </c>
      <c r="E972" s="67" t="s">
        <v>134</v>
      </c>
      <c r="F972" s="67" t="s">
        <v>244</v>
      </c>
      <c r="G972" s="151" t="s">
        <v>6657</v>
      </c>
      <c r="H972" s="151"/>
      <c r="M972" s="16"/>
    </row>
    <row r="973" spans="2:13" hidden="1" x14ac:dyDescent="0.25">
      <c r="B973" s="15"/>
      <c r="C973" s="67" t="s">
        <v>1034</v>
      </c>
      <c r="D973" s="67" t="s">
        <v>4631</v>
      </c>
      <c r="E973" s="67" t="s">
        <v>134</v>
      </c>
      <c r="F973" s="67" t="s">
        <v>244</v>
      </c>
      <c r="G973" s="151" t="s">
        <v>6657</v>
      </c>
      <c r="H973" s="151"/>
      <c r="M973" s="16"/>
    </row>
    <row r="974" spans="2:13" hidden="1" x14ac:dyDescent="0.25">
      <c r="B974" s="15"/>
      <c r="C974" s="67" t="s">
        <v>1035</v>
      </c>
      <c r="D974" s="67" t="s">
        <v>4687</v>
      </c>
      <c r="E974" s="67" t="s">
        <v>134</v>
      </c>
      <c r="F974" s="67" t="s">
        <v>244</v>
      </c>
      <c r="G974" s="151" t="s">
        <v>6657</v>
      </c>
      <c r="H974" s="151"/>
      <c r="M974" s="16"/>
    </row>
    <row r="975" spans="2:13" hidden="1" x14ac:dyDescent="0.25">
      <c r="B975" s="15"/>
      <c r="C975" s="67" t="s">
        <v>1036</v>
      </c>
      <c r="D975" s="67" t="s">
        <v>4673</v>
      </c>
      <c r="E975" s="67" t="s">
        <v>134</v>
      </c>
      <c r="F975" s="67" t="s">
        <v>244</v>
      </c>
      <c r="G975" s="151" t="s">
        <v>6657</v>
      </c>
      <c r="H975" s="151"/>
      <c r="M975" s="16"/>
    </row>
    <row r="976" spans="2:13" hidden="1" x14ac:dyDescent="0.25">
      <c r="B976" s="15"/>
      <c r="C976" s="67" t="s">
        <v>1037</v>
      </c>
      <c r="D976" s="67" t="s">
        <v>4659</v>
      </c>
      <c r="E976" s="67" t="s">
        <v>134</v>
      </c>
      <c r="F976" s="67" t="s">
        <v>244</v>
      </c>
      <c r="G976" s="151" t="s">
        <v>6657</v>
      </c>
      <c r="H976" s="151"/>
      <c r="M976" s="16"/>
    </row>
    <row r="977" spans="2:13" hidden="1" x14ac:dyDescent="0.25">
      <c r="B977" s="15"/>
      <c r="C977" s="67" t="s">
        <v>1046</v>
      </c>
      <c r="D977" s="67" t="s">
        <v>5660</v>
      </c>
      <c r="E977" s="67" t="s">
        <v>59</v>
      </c>
      <c r="F977" s="67" t="s">
        <v>60</v>
      </c>
      <c r="G977" s="151" t="s">
        <v>6657</v>
      </c>
      <c r="H977" s="151"/>
      <c r="M977" s="16"/>
    </row>
    <row r="978" spans="2:13" hidden="1" x14ac:dyDescent="0.25">
      <c r="B978" s="15"/>
      <c r="C978" s="67" t="s">
        <v>1047</v>
      </c>
      <c r="D978" s="67" t="s">
        <v>5661</v>
      </c>
      <c r="E978" s="67" t="s">
        <v>59</v>
      </c>
      <c r="F978" s="67" t="s">
        <v>60</v>
      </c>
      <c r="G978" s="151" t="s">
        <v>6657</v>
      </c>
      <c r="H978" s="151"/>
      <c r="M978" s="16"/>
    </row>
    <row r="979" spans="2:13" hidden="1" x14ac:dyDescent="0.25">
      <c r="B979" s="15"/>
      <c r="C979" s="67" t="s">
        <v>6617</v>
      </c>
      <c r="D979" s="67" t="s">
        <v>6618</v>
      </c>
      <c r="E979" s="67" t="s">
        <v>59</v>
      </c>
      <c r="F979" s="67" t="s">
        <v>60</v>
      </c>
      <c r="G979" s="151" t="s">
        <v>6657</v>
      </c>
      <c r="H979" s="151"/>
      <c r="M979" s="16"/>
    </row>
    <row r="980" spans="2:13" hidden="1" x14ac:dyDescent="0.25">
      <c r="B980" s="15"/>
      <c r="C980" s="67" t="s">
        <v>1048</v>
      </c>
      <c r="D980" s="67" t="s">
        <v>6022</v>
      </c>
      <c r="E980" s="67" t="s">
        <v>71</v>
      </c>
      <c r="F980" s="67" t="s">
        <v>60</v>
      </c>
      <c r="G980" s="151" t="s">
        <v>6657</v>
      </c>
      <c r="H980" s="151"/>
      <c r="M980" s="16"/>
    </row>
    <row r="981" spans="2:13" hidden="1" x14ac:dyDescent="0.25">
      <c r="B981" s="15"/>
      <c r="C981" s="67" t="s">
        <v>1049</v>
      </c>
      <c r="D981" s="67" t="s">
        <v>5675</v>
      </c>
      <c r="E981" s="67" t="s">
        <v>59</v>
      </c>
      <c r="F981" s="67" t="s">
        <v>60</v>
      </c>
      <c r="G981" s="151" t="s">
        <v>6657</v>
      </c>
      <c r="H981" s="151"/>
      <c r="M981" s="16"/>
    </row>
    <row r="982" spans="2:13" hidden="1" x14ac:dyDescent="0.25">
      <c r="B982" s="15"/>
      <c r="C982" s="67" t="s">
        <v>1050</v>
      </c>
      <c r="D982" s="67" t="s">
        <v>6179</v>
      </c>
      <c r="E982" s="67" t="s">
        <v>71</v>
      </c>
      <c r="F982" s="67" t="s">
        <v>71</v>
      </c>
      <c r="G982" s="151" t="s">
        <v>6657</v>
      </c>
      <c r="H982" s="151"/>
      <c r="M982" s="16"/>
    </row>
    <row r="983" spans="2:13" hidden="1" x14ac:dyDescent="0.25">
      <c r="B983" s="15"/>
      <c r="C983" s="67" t="s">
        <v>6595</v>
      </c>
      <c r="D983" s="67" t="s">
        <v>6596</v>
      </c>
      <c r="E983" s="67" t="s">
        <v>86</v>
      </c>
      <c r="F983" s="67" t="s">
        <v>60</v>
      </c>
      <c r="G983" s="151" t="s">
        <v>6657</v>
      </c>
      <c r="H983" s="151"/>
      <c r="M983" s="16"/>
    </row>
    <row r="984" spans="2:13" hidden="1" x14ac:dyDescent="0.25">
      <c r="B984" s="15"/>
      <c r="C984" s="67" t="s">
        <v>1051</v>
      </c>
      <c r="D984" s="67" t="s">
        <v>5602</v>
      </c>
      <c r="E984" s="67" t="s">
        <v>59</v>
      </c>
      <c r="F984" s="67" t="s">
        <v>60</v>
      </c>
      <c r="G984" s="151" t="s">
        <v>6657</v>
      </c>
      <c r="H984" s="151"/>
      <c r="M984" s="16"/>
    </row>
    <row r="985" spans="2:13" hidden="1" x14ac:dyDescent="0.25">
      <c r="B985" s="15"/>
      <c r="C985" s="67" t="s">
        <v>1052</v>
      </c>
      <c r="D985" s="67" t="s">
        <v>5971</v>
      </c>
      <c r="E985" s="67" t="s">
        <v>101</v>
      </c>
      <c r="F985" s="67" t="s">
        <v>60</v>
      </c>
      <c r="G985" s="151" t="s">
        <v>6657</v>
      </c>
      <c r="H985" s="151"/>
      <c r="M985" s="16"/>
    </row>
    <row r="986" spans="2:13" hidden="1" x14ac:dyDescent="0.25">
      <c r="B986" s="15"/>
      <c r="C986" s="67" t="s">
        <v>1053</v>
      </c>
      <c r="D986" s="67" t="s">
        <v>4862</v>
      </c>
      <c r="E986" s="67" t="s">
        <v>78</v>
      </c>
      <c r="F986" s="67" t="s">
        <v>60</v>
      </c>
      <c r="G986" s="151" t="s">
        <v>6657</v>
      </c>
      <c r="H986" s="151"/>
      <c r="M986" s="16"/>
    </row>
    <row r="987" spans="2:13" hidden="1" x14ac:dyDescent="0.25">
      <c r="B987" s="15"/>
      <c r="C987" s="67" t="s">
        <v>1054</v>
      </c>
      <c r="D987" s="67" t="s">
        <v>5344</v>
      </c>
      <c r="E987" s="67" t="s">
        <v>59</v>
      </c>
      <c r="F987" s="67" t="s">
        <v>60</v>
      </c>
      <c r="G987" s="151" t="s">
        <v>4243</v>
      </c>
      <c r="H987" s="151"/>
      <c r="M987" s="16"/>
    </row>
    <row r="988" spans="2:13" hidden="1" x14ac:dyDescent="0.25">
      <c r="B988" s="15"/>
      <c r="C988" s="67" t="s">
        <v>1055</v>
      </c>
      <c r="D988" s="67" t="s">
        <v>5345</v>
      </c>
      <c r="E988" s="67" t="s">
        <v>59</v>
      </c>
      <c r="F988" s="67" t="s">
        <v>60</v>
      </c>
      <c r="G988" s="151" t="s">
        <v>6657</v>
      </c>
      <c r="H988" s="151"/>
      <c r="M988" s="16"/>
    </row>
    <row r="989" spans="2:13" hidden="1" x14ac:dyDescent="0.25">
      <c r="B989" s="15"/>
      <c r="C989" s="67" t="s">
        <v>1056</v>
      </c>
      <c r="D989" s="67" t="s">
        <v>6075</v>
      </c>
      <c r="E989" s="67" t="s">
        <v>1057</v>
      </c>
      <c r="F989" s="67" t="s">
        <v>60</v>
      </c>
      <c r="G989" s="151" t="s">
        <v>6657</v>
      </c>
      <c r="H989" s="151"/>
      <c r="M989" s="16"/>
    </row>
    <row r="990" spans="2:13" hidden="1" x14ac:dyDescent="0.25">
      <c r="B990" s="15"/>
      <c r="C990" s="67" t="s">
        <v>1061</v>
      </c>
      <c r="D990" s="67" t="s">
        <v>6066</v>
      </c>
      <c r="E990" s="67" t="s">
        <v>1057</v>
      </c>
      <c r="F990" s="67" t="s">
        <v>60</v>
      </c>
      <c r="G990" s="151" t="s">
        <v>6657</v>
      </c>
      <c r="H990" s="151"/>
      <c r="M990" s="16"/>
    </row>
    <row r="991" spans="2:13" hidden="1" x14ac:dyDescent="0.25">
      <c r="B991" s="15"/>
      <c r="C991" s="67" t="s">
        <v>1058</v>
      </c>
      <c r="D991" s="67" t="s">
        <v>6036</v>
      </c>
      <c r="E991" s="67" t="s">
        <v>1057</v>
      </c>
      <c r="F991" s="67" t="s">
        <v>475</v>
      </c>
      <c r="G991" s="151" t="s">
        <v>6657</v>
      </c>
      <c r="H991" s="151"/>
      <c r="M991" s="16"/>
    </row>
    <row r="992" spans="2:13" hidden="1" x14ac:dyDescent="0.25">
      <c r="B992" s="15"/>
      <c r="C992" s="67" t="s">
        <v>1059</v>
      </c>
      <c r="D992" s="67" t="s">
        <v>6046</v>
      </c>
      <c r="E992" s="67" t="s">
        <v>1057</v>
      </c>
      <c r="F992" s="67" t="s">
        <v>483</v>
      </c>
      <c r="G992" s="151" t="s">
        <v>6657</v>
      </c>
      <c r="H992" s="151"/>
      <c r="M992" s="16"/>
    </row>
    <row r="993" spans="2:13" hidden="1" x14ac:dyDescent="0.25">
      <c r="B993" s="15"/>
      <c r="C993" s="67" t="s">
        <v>1060</v>
      </c>
      <c r="D993" s="67" t="s">
        <v>6056</v>
      </c>
      <c r="E993" s="67" t="s">
        <v>1057</v>
      </c>
      <c r="F993" s="67" t="s">
        <v>485</v>
      </c>
      <c r="G993" s="151" t="s">
        <v>6657</v>
      </c>
      <c r="H993" s="151"/>
      <c r="M993" s="16"/>
    </row>
    <row r="994" spans="2:13" hidden="1" x14ac:dyDescent="0.25">
      <c r="B994" s="15"/>
      <c r="C994" s="67" t="s">
        <v>1065</v>
      </c>
      <c r="D994" s="67" t="s">
        <v>6071</v>
      </c>
      <c r="E994" s="67" t="s">
        <v>1057</v>
      </c>
      <c r="F994" s="67" t="s">
        <v>60</v>
      </c>
      <c r="G994" s="151" t="s">
        <v>6657</v>
      </c>
      <c r="H994" s="151"/>
      <c r="M994" s="16"/>
    </row>
    <row r="995" spans="2:13" hidden="1" x14ac:dyDescent="0.25">
      <c r="B995" s="15"/>
      <c r="C995" s="67" t="s">
        <v>1062</v>
      </c>
      <c r="D995" s="67" t="s">
        <v>6041</v>
      </c>
      <c r="E995" s="67" t="s">
        <v>1057</v>
      </c>
      <c r="F995" s="67" t="s">
        <v>475</v>
      </c>
      <c r="G995" s="151" t="s">
        <v>6657</v>
      </c>
      <c r="H995" s="151"/>
      <c r="M995" s="16"/>
    </row>
    <row r="996" spans="2:13" hidden="1" x14ac:dyDescent="0.25">
      <c r="B996" s="15"/>
      <c r="C996" s="67" t="s">
        <v>1063</v>
      </c>
      <c r="D996" s="67" t="s">
        <v>6051</v>
      </c>
      <c r="E996" s="67" t="s">
        <v>1057</v>
      </c>
      <c r="F996" s="67" t="s">
        <v>483</v>
      </c>
      <c r="G996" s="151" t="s">
        <v>6657</v>
      </c>
      <c r="H996" s="151"/>
      <c r="M996" s="16"/>
    </row>
    <row r="997" spans="2:13" hidden="1" x14ac:dyDescent="0.25">
      <c r="B997" s="15"/>
      <c r="C997" s="67" t="s">
        <v>1064</v>
      </c>
      <c r="D997" s="67" t="s">
        <v>6061</v>
      </c>
      <c r="E997" s="67" t="s">
        <v>1057</v>
      </c>
      <c r="F997" s="67" t="s">
        <v>485</v>
      </c>
      <c r="G997" s="151" t="s">
        <v>6657</v>
      </c>
      <c r="H997" s="151"/>
      <c r="M997" s="16"/>
    </row>
    <row r="998" spans="2:13" hidden="1" x14ac:dyDescent="0.25">
      <c r="B998" s="15"/>
      <c r="C998" s="67" t="s">
        <v>1066</v>
      </c>
      <c r="D998" s="67" t="s">
        <v>6029</v>
      </c>
      <c r="E998" s="67" t="s">
        <v>1057</v>
      </c>
      <c r="F998" s="67" t="s">
        <v>232</v>
      </c>
      <c r="G998" s="151" t="s">
        <v>6657</v>
      </c>
      <c r="H998" s="151"/>
      <c r="M998" s="16"/>
    </row>
    <row r="999" spans="2:13" hidden="1" x14ac:dyDescent="0.25">
      <c r="B999" s="15"/>
      <c r="C999" s="67" t="s">
        <v>1067</v>
      </c>
      <c r="D999" s="67" t="s">
        <v>6030</v>
      </c>
      <c r="E999" s="67" t="s">
        <v>1057</v>
      </c>
      <c r="F999" s="67" t="s">
        <v>234</v>
      </c>
      <c r="G999" s="151" t="s">
        <v>4243</v>
      </c>
      <c r="H999" s="151"/>
      <c r="M999" s="16"/>
    </row>
    <row r="1000" spans="2:13" hidden="1" x14ac:dyDescent="0.25">
      <c r="B1000" s="15"/>
      <c r="C1000" s="67" t="s">
        <v>1068</v>
      </c>
      <c r="D1000" s="67" t="s">
        <v>6031</v>
      </c>
      <c r="E1000" s="67" t="s">
        <v>1057</v>
      </c>
      <c r="F1000" s="67" t="s">
        <v>236</v>
      </c>
      <c r="G1000" s="151" t="s">
        <v>4243</v>
      </c>
      <c r="H1000" s="151"/>
      <c r="M1000" s="16"/>
    </row>
    <row r="1001" spans="2:13" hidden="1" x14ac:dyDescent="0.25">
      <c r="B1001" s="15"/>
      <c r="C1001" s="67" t="s">
        <v>1069</v>
      </c>
      <c r="D1001" s="67" t="s">
        <v>6032</v>
      </c>
      <c r="E1001" s="67" t="s">
        <v>1057</v>
      </c>
      <c r="F1001" s="67" t="s">
        <v>238</v>
      </c>
      <c r="G1001" s="151" t="s">
        <v>4243</v>
      </c>
      <c r="H1001" s="151"/>
      <c r="M1001" s="16"/>
    </row>
    <row r="1002" spans="2:13" hidden="1" x14ac:dyDescent="0.25">
      <c r="B1002" s="15"/>
      <c r="C1002" s="67" t="s">
        <v>1070</v>
      </c>
      <c r="D1002" s="67" t="s">
        <v>6033</v>
      </c>
      <c r="E1002" s="67" t="s">
        <v>1057</v>
      </c>
      <c r="F1002" s="67" t="s">
        <v>240</v>
      </c>
      <c r="G1002" s="151" t="s">
        <v>4243</v>
      </c>
      <c r="H1002" s="151"/>
      <c r="M1002" s="16"/>
    </row>
    <row r="1003" spans="2:13" hidden="1" x14ac:dyDescent="0.25">
      <c r="B1003" s="15"/>
      <c r="C1003" s="67" t="s">
        <v>1071</v>
      </c>
      <c r="D1003" s="67" t="s">
        <v>6034</v>
      </c>
      <c r="E1003" s="67" t="s">
        <v>1057</v>
      </c>
      <c r="F1003" s="67" t="s">
        <v>475</v>
      </c>
      <c r="G1003" s="151" t="s">
        <v>4243</v>
      </c>
      <c r="H1003" s="151"/>
      <c r="M1003" s="16"/>
    </row>
    <row r="1004" spans="2:13" hidden="1" x14ac:dyDescent="0.25">
      <c r="B1004" s="15"/>
      <c r="C1004" s="67" t="s">
        <v>1072</v>
      </c>
      <c r="D1004" s="67" t="s">
        <v>6069</v>
      </c>
      <c r="E1004" s="67" t="s">
        <v>1057</v>
      </c>
      <c r="F1004" s="67" t="s">
        <v>60</v>
      </c>
      <c r="G1004" s="151" t="s">
        <v>6657</v>
      </c>
      <c r="H1004" s="151"/>
      <c r="M1004" s="16"/>
    </row>
    <row r="1005" spans="2:13" hidden="1" x14ac:dyDescent="0.25">
      <c r="B1005" s="15"/>
      <c r="C1005" s="67" t="s">
        <v>1102</v>
      </c>
      <c r="D1005" s="67" t="s">
        <v>6039</v>
      </c>
      <c r="E1005" s="67" t="s">
        <v>1057</v>
      </c>
      <c r="F1005" s="67" t="s">
        <v>475</v>
      </c>
      <c r="G1005" s="151" t="s">
        <v>6657</v>
      </c>
      <c r="H1005" s="151"/>
      <c r="M1005" s="16"/>
    </row>
    <row r="1006" spans="2:13" hidden="1" x14ac:dyDescent="0.25">
      <c r="B1006" s="15"/>
      <c r="C1006" s="67" t="s">
        <v>1103</v>
      </c>
      <c r="D1006" s="67" t="s">
        <v>6049</v>
      </c>
      <c r="E1006" s="67" t="s">
        <v>1057</v>
      </c>
      <c r="F1006" s="67" t="s">
        <v>483</v>
      </c>
      <c r="G1006" s="151" t="s">
        <v>6657</v>
      </c>
      <c r="H1006" s="151"/>
      <c r="M1006" s="16"/>
    </row>
    <row r="1007" spans="2:13" hidden="1" x14ac:dyDescent="0.25">
      <c r="B1007" s="15"/>
      <c r="C1007" s="67" t="s">
        <v>1104</v>
      </c>
      <c r="D1007" s="67" t="s">
        <v>6059</v>
      </c>
      <c r="E1007" s="67" t="s">
        <v>1057</v>
      </c>
      <c r="F1007" s="67" t="s">
        <v>485</v>
      </c>
      <c r="G1007" s="151" t="s">
        <v>6657</v>
      </c>
      <c r="H1007" s="151"/>
      <c r="M1007" s="16"/>
    </row>
    <row r="1008" spans="2:13" hidden="1" x14ac:dyDescent="0.25">
      <c r="B1008" s="15"/>
      <c r="C1008" s="67" t="s">
        <v>1073</v>
      </c>
      <c r="D1008" s="67" t="s">
        <v>6028</v>
      </c>
      <c r="E1008" s="67" t="s">
        <v>1057</v>
      </c>
      <c r="F1008" s="67" t="s">
        <v>244</v>
      </c>
      <c r="G1008" s="151" t="s">
        <v>6657</v>
      </c>
      <c r="H1008" s="151"/>
      <c r="M1008" s="16"/>
    </row>
    <row r="1009" spans="2:13" hidden="1" x14ac:dyDescent="0.25">
      <c r="B1009" s="15"/>
      <c r="C1009" s="67" t="s">
        <v>1077</v>
      </c>
      <c r="D1009" s="67" t="s">
        <v>6072</v>
      </c>
      <c r="E1009" s="67" t="s">
        <v>1057</v>
      </c>
      <c r="F1009" s="67" t="s">
        <v>60</v>
      </c>
      <c r="G1009" s="151" t="s">
        <v>6657</v>
      </c>
      <c r="H1009" s="151"/>
      <c r="M1009" s="16"/>
    </row>
    <row r="1010" spans="2:13" hidden="1" x14ac:dyDescent="0.25">
      <c r="B1010" s="15"/>
      <c r="C1010" s="67" t="s">
        <v>1074</v>
      </c>
      <c r="D1010" s="67" t="s">
        <v>6042</v>
      </c>
      <c r="E1010" s="67" t="s">
        <v>1057</v>
      </c>
      <c r="F1010" s="67" t="s">
        <v>475</v>
      </c>
      <c r="G1010" s="151" t="s">
        <v>4243</v>
      </c>
      <c r="H1010" s="151"/>
      <c r="M1010" s="16"/>
    </row>
    <row r="1011" spans="2:13" hidden="1" x14ac:dyDescent="0.25">
      <c r="B1011" s="15"/>
      <c r="C1011" s="67" t="s">
        <v>1075</v>
      </c>
      <c r="D1011" s="67" t="s">
        <v>6052</v>
      </c>
      <c r="E1011" s="67" t="s">
        <v>1057</v>
      </c>
      <c r="F1011" s="67" t="s">
        <v>483</v>
      </c>
      <c r="G1011" s="151" t="s">
        <v>6657</v>
      </c>
      <c r="H1011" s="151"/>
      <c r="M1011" s="16"/>
    </row>
    <row r="1012" spans="2:13" hidden="1" x14ac:dyDescent="0.25">
      <c r="B1012" s="15"/>
      <c r="C1012" s="67" t="s">
        <v>1076</v>
      </c>
      <c r="D1012" s="67" t="s">
        <v>6062</v>
      </c>
      <c r="E1012" s="67" t="s">
        <v>1057</v>
      </c>
      <c r="F1012" s="67" t="s">
        <v>485</v>
      </c>
      <c r="G1012" s="151" t="s">
        <v>6657</v>
      </c>
      <c r="H1012" s="151"/>
      <c r="M1012" s="16"/>
    </row>
    <row r="1013" spans="2:13" hidden="1" x14ac:dyDescent="0.25">
      <c r="B1013" s="15"/>
      <c r="C1013" s="67" t="s">
        <v>1081</v>
      </c>
      <c r="D1013" s="67" t="s">
        <v>6067</v>
      </c>
      <c r="E1013" s="67" t="s">
        <v>1057</v>
      </c>
      <c r="F1013" s="67" t="s">
        <v>60</v>
      </c>
      <c r="G1013" s="151" t="s">
        <v>6657</v>
      </c>
      <c r="H1013" s="151"/>
      <c r="M1013" s="16"/>
    </row>
    <row r="1014" spans="2:13" hidden="1" x14ac:dyDescent="0.25">
      <c r="B1014" s="15"/>
      <c r="C1014" s="67" t="s">
        <v>1078</v>
      </c>
      <c r="D1014" s="67" t="s">
        <v>6037</v>
      </c>
      <c r="E1014" s="67" t="s">
        <v>1057</v>
      </c>
      <c r="F1014" s="67" t="s">
        <v>475</v>
      </c>
      <c r="G1014" s="151" t="s">
        <v>6657</v>
      </c>
      <c r="H1014" s="151"/>
      <c r="M1014" s="16"/>
    </row>
    <row r="1015" spans="2:13" hidden="1" x14ac:dyDescent="0.25">
      <c r="B1015" s="15"/>
      <c r="C1015" s="67" t="s">
        <v>1079</v>
      </c>
      <c r="D1015" s="67" t="s">
        <v>6047</v>
      </c>
      <c r="E1015" s="67" t="s">
        <v>1057</v>
      </c>
      <c r="F1015" s="67" t="s">
        <v>483</v>
      </c>
      <c r="G1015" s="151" t="s">
        <v>6657</v>
      </c>
      <c r="H1015" s="151"/>
      <c r="M1015" s="16"/>
    </row>
    <row r="1016" spans="2:13" hidden="1" x14ac:dyDescent="0.25">
      <c r="B1016" s="15"/>
      <c r="C1016" s="67" t="s">
        <v>1080</v>
      </c>
      <c r="D1016" s="67" t="s">
        <v>6057</v>
      </c>
      <c r="E1016" s="67" t="s">
        <v>1057</v>
      </c>
      <c r="F1016" s="67" t="s">
        <v>485</v>
      </c>
      <c r="G1016" s="151" t="s">
        <v>6657</v>
      </c>
      <c r="H1016" s="151"/>
      <c r="M1016" s="16"/>
    </row>
    <row r="1017" spans="2:13" hidden="1" x14ac:dyDescent="0.25">
      <c r="B1017" s="15"/>
      <c r="C1017" s="67" t="s">
        <v>1084</v>
      </c>
      <c r="D1017" s="67" t="s">
        <v>6045</v>
      </c>
      <c r="E1017" s="67" t="s">
        <v>1057</v>
      </c>
      <c r="F1017" s="67" t="s">
        <v>475</v>
      </c>
      <c r="G1017" s="151" t="s">
        <v>6657</v>
      </c>
      <c r="H1017" s="151"/>
      <c r="M1017" s="16"/>
    </row>
    <row r="1018" spans="2:13" hidden="1" x14ac:dyDescent="0.25">
      <c r="B1018" s="15"/>
      <c r="C1018" s="67" t="s">
        <v>1082</v>
      </c>
      <c r="D1018" s="67" t="s">
        <v>6035</v>
      </c>
      <c r="E1018" s="67" t="s">
        <v>1057</v>
      </c>
      <c r="F1018" s="67" t="s">
        <v>440</v>
      </c>
      <c r="G1018" s="151" t="s">
        <v>4243</v>
      </c>
      <c r="H1018" s="151"/>
      <c r="M1018" s="16"/>
    </row>
    <row r="1019" spans="2:13" hidden="1" x14ac:dyDescent="0.25">
      <c r="B1019" s="15"/>
      <c r="C1019" s="67" t="s">
        <v>1083</v>
      </c>
      <c r="D1019" s="67" t="s">
        <v>6076</v>
      </c>
      <c r="E1019" s="67" t="s">
        <v>1057</v>
      </c>
      <c r="F1019" s="67" t="s">
        <v>60</v>
      </c>
      <c r="G1019" s="151" t="s">
        <v>4243</v>
      </c>
      <c r="H1019" s="151"/>
      <c r="M1019" s="16"/>
    </row>
    <row r="1020" spans="2:13" hidden="1" x14ac:dyDescent="0.25">
      <c r="B1020" s="15"/>
      <c r="C1020" s="67" t="s">
        <v>1085</v>
      </c>
      <c r="D1020" s="67" t="s">
        <v>6055</v>
      </c>
      <c r="E1020" s="67" t="s">
        <v>1057</v>
      </c>
      <c r="F1020" s="67" t="s">
        <v>483</v>
      </c>
      <c r="G1020" s="151" t="s">
        <v>4243</v>
      </c>
      <c r="H1020" s="151"/>
      <c r="M1020" s="16"/>
    </row>
    <row r="1021" spans="2:13" hidden="1" x14ac:dyDescent="0.25">
      <c r="B1021" s="15"/>
      <c r="C1021" s="67" t="s">
        <v>1086</v>
      </c>
      <c r="D1021" s="67" t="s">
        <v>6065</v>
      </c>
      <c r="E1021" s="67" t="s">
        <v>1057</v>
      </c>
      <c r="F1021" s="67" t="s">
        <v>485</v>
      </c>
      <c r="G1021" s="151" t="s">
        <v>6657</v>
      </c>
      <c r="H1021" s="151"/>
      <c r="M1021" s="16"/>
    </row>
    <row r="1022" spans="2:13" hidden="1" x14ac:dyDescent="0.25">
      <c r="B1022" s="15"/>
      <c r="C1022" s="67" t="s">
        <v>1087</v>
      </c>
      <c r="D1022" s="67" t="s">
        <v>6068</v>
      </c>
      <c r="E1022" s="67" t="s">
        <v>1057</v>
      </c>
      <c r="F1022" s="67" t="s">
        <v>60</v>
      </c>
      <c r="G1022" s="151" t="s">
        <v>6657</v>
      </c>
      <c r="H1022" s="151"/>
      <c r="M1022" s="16"/>
    </row>
    <row r="1023" spans="2:13" hidden="1" x14ac:dyDescent="0.25">
      <c r="B1023" s="15"/>
      <c r="C1023" s="67" t="s">
        <v>1105</v>
      </c>
      <c r="D1023" s="67" t="s">
        <v>6038</v>
      </c>
      <c r="E1023" s="67" t="s">
        <v>1057</v>
      </c>
      <c r="F1023" s="67" t="s">
        <v>475</v>
      </c>
      <c r="G1023" s="151" t="s">
        <v>6657</v>
      </c>
      <c r="H1023" s="151"/>
      <c r="M1023" s="16"/>
    </row>
    <row r="1024" spans="2:13" hidden="1" x14ac:dyDescent="0.25">
      <c r="B1024" s="15"/>
      <c r="C1024" s="67" t="s">
        <v>1106</v>
      </c>
      <c r="D1024" s="67" t="s">
        <v>6048</v>
      </c>
      <c r="E1024" s="67" t="s">
        <v>1057</v>
      </c>
      <c r="F1024" s="67" t="s">
        <v>483</v>
      </c>
      <c r="G1024" s="151" t="s">
        <v>6657</v>
      </c>
      <c r="H1024" s="151"/>
      <c r="M1024" s="16"/>
    </row>
    <row r="1025" spans="2:13" hidden="1" x14ac:dyDescent="0.25">
      <c r="B1025" s="15"/>
      <c r="C1025" s="67" t="s">
        <v>1107</v>
      </c>
      <c r="D1025" s="67" t="s">
        <v>6058</v>
      </c>
      <c r="E1025" s="67" t="s">
        <v>1057</v>
      </c>
      <c r="F1025" s="67" t="s">
        <v>485</v>
      </c>
      <c r="G1025" s="151" t="s">
        <v>6657</v>
      </c>
      <c r="H1025" s="151"/>
      <c r="M1025" s="16"/>
    </row>
    <row r="1026" spans="2:13" hidden="1" x14ac:dyDescent="0.25">
      <c r="B1026" s="15"/>
      <c r="C1026" s="67" t="s">
        <v>1088</v>
      </c>
      <c r="D1026" s="67" t="s">
        <v>6027</v>
      </c>
      <c r="E1026" s="67" t="s">
        <v>1057</v>
      </c>
      <c r="F1026" s="67" t="s">
        <v>1089</v>
      </c>
      <c r="G1026" s="151" t="s">
        <v>6657</v>
      </c>
      <c r="H1026" s="151"/>
      <c r="M1026" s="16"/>
    </row>
    <row r="1027" spans="2:13" hidden="1" x14ac:dyDescent="0.25">
      <c r="B1027" s="15"/>
      <c r="C1027" s="67" t="s">
        <v>1093</v>
      </c>
      <c r="D1027" s="67" t="s">
        <v>6074</v>
      </c>
      <c r="E1027" s="67" t="s">
        <v>1057</v>
      </c>
      <c r="F1027" s="67" t="s">
        <v>60</v>
      </c>
      <c r="G1027" s="151" t="s">
        <v>6657</v>
      </c>
      <c r="H1027" s="151"/>
      <c r="M1027" s="16"/>
    </row>
    <row r="1028" spans="2:13" hidden="1" x14ac:dyDescent="0.25">
      <c r="B1028" s="15"/>
      <c r="C1028" s="67" t="s">
        <v>1090</v>
      </c>
      <c r="D1028" s="67" t="s">
        <v>6044</v>
      </c>
      <c r="E1028" s="67" t="s">
        <v>1057</v>
      </c>
      <c r="F1028" s="67" t="s">
        <v>475</v>
      </c>
      <c r="G1028" s="151" t="s">
        <v>6657</v>
      </c>
      <c r="H1028" s="151"/>
      <c r="M1028" s="16"/>
    </row>
    <row r="1029" spans="2:13" hidden="1" x14ac:dyDescent="0.25">
      <c r="B1029" s="15"/>
      <c r="C1029" s="67" t="s">
        <v>1091</v>
      </c>
      <c r="D1029" s="67" t="s">
        <v>6054</v>
      </c>
      <c r="E1029" s="67" t="s">
        <v>1057</v>
      </c>
      <c r="F1029" s="67" t="s">
        <v>483</v>
      </c>
      <c r="G1029" s="151" t="s">
        <v>4243</v>
      </c>
      <c r="H1029" s="151"/>
      <c r="M1029" s="16"/>
    </row>
    <row r="1030" spans="2:13" hidden="1" x14ac:dyDescent="0.25">
      <c r="B1030" s="15"/>
      <c r="C1030" s="67" t="s">
        <v>1092</v>
      </c>
      <c r="D1030" s="67" t="s">
        <v>6064</v>
      </c>
      <c r="E1030" s="67" t="s">
        <v>1057</v>
      </c>
      <c r="F1030" s="67" t="s">
        <v>485</v>
      </c>
      <c r="G1030" s="151" t="s">
        <v>4243</v>
      </c>
      <c r="H1030" s="151"/>
      <c r="M1030" s="16"/>
    </row>
    <row r="1031" spans="2:13" hidden="1" x14ac:dyDescent="0.25">
      <c r="B1031" s="15"/>
      <c r="C1031" s="67" t="s">
        <v>1097</v>
      </c>
      <c r="D1031" s="67" t="s">
        <v>6070</v>
      </c>
      <c r="E1031" s="67" t="s">
        <v>1057</v>
      </c>
      <c r="F1031" s="67" t="s">
        <v>60</v>
      </c>
      <c r="G1031" s="151" t="s">
        <v>6657</v>
      </c>
      <c r="H1031" s="151"/>
      <c r="M1031" s="16"/>
    </row>
    <row r="1032" spans="2:13" hidden="1" x14ac:dyDescent="0.25">
      <c r="B1032" s="15"/>
      <c r="C1032" s="67" t="s">
        <v>1094</v>
      </c>
      <c r="D1032" s="67" t="s">
        <v>6040</v>
      </c>
      <c r="E1032" s="67" t="s">
        <v>1057</v>
      </c>
      <c r="F1032" s="67" t="s">
        <v>475</v>
      </c>
      <c r="G1032" s="151" t="s">
        <v>6657</v>
      </c>
      <c r="H1032" s="151"/>
      <c r="M1032" s="16"/>
    </row>
    <row r="1033" spans="2:13" hidden="1" x14ac:dyDescent="0.25">
      <c r="B1033" s="15"/>
      <c r="C1033" s="67" t="s">
        <v>1095</v>
      </c>
      <c r="D1033" s="67" t="s">
        <v>6050</v>
      </c>
      <c r="E1033" s="67" t="s">
        <v>1057</v>
      </c>
      <c r="F1033" s="67" t="s">
        <v>483</v>
      </c>
      <c r="G1033" s="151" t="s">
        <v>6657</v>
      </c>
      <c r="H1033" s="151"/>
      <c r="M1033" s="16"/>
    </row>
    <row r="1034" spans="2:13" hidden="1" x14ac:dyDescent="0.25">
      <c r="B1034" s="15"/>
      <c r="C1034" s="67" t="s">
        <v>1096</v>
      </c>
      <c r="D1034" s="67" t="s">
        <v>6060</v>
      </c>
      <c r="E1034" s="67" t="s">
        <v>1057</v>
      </c>
      <c r="F1034" s="67" t="s">
        <v>485</v>
      </c>
      <c r="G1034" s="151" t="s">
        <v>6657</v>
      </c>
      <c r="H1034" s="151"/>
      <c r="M1034" s="16"/>
    </row>
    <row r="1035" spans="2:13" hidden="1" x14ac:dyDescent="0.25">
      <c r="B1035" s="15"/>
      <c r="C1035" s="67" t="s">
        <v>1101</v>
      </c>
      <c r="D1035" s="67" t="s">
        <v>6073</v>
      </c>
      <c r="E1035" s="67" t="s">
        <v>1057</v>
      </c>
      <c r="F1035" s="67" t="s">
        <v>60</v>
      </c>
      <c r="G1035" s="151" t="s">
        <v>6657</v>
      </c>
      <c r="H1035" s="151"/>
      <c r="M1035" s="16"/>
    </row>
    <row r="1036" spans="2:13" hidden="1" x14ac:dyDescent="0.25">
      <c r="B1036" s="15"/>
      <c r="C1036" s="67" t="s">
        <v>1098</v>
      </c>
      <c r="D1036" s="67" t="s">
        <v>6043</v>
      </c>
      <c r="E1036" s="67" t="s">
        <v>1057</v>
      </c>
      <c r="F1036" s="67" t="s">
        <v>475</v>
      </c>
      <c r="G1036" s="151" t="s">
        <v>6657</v>
      </c>
      <c r="H1036" s="151"/>
      <c r="M1036" s="16"/>
    </row>
    <row r="1037" spans="2:13" hidden="1" x14ac:dyDescent="0.25">
      <c r="B1037" s="15"/>
      <c r="C1037" s="67" t="s">
        <v>1099</v>
      </c>
      <c r="D1037" s="67" t="s">
        <v>6053</v>
      </c>
      <c r="E1037" s="67" t="s">
        <v>1057</v>
      </c>
      <c r="F1037" s="67" t="s">
        <v>483</v>
      </c>
      <c r="G1037" s="151" t="s">
        <v>6657</v>
      </c>
      <c r="H1037" s="151"/>
      <c r="M1037" s="16"/>
    </row>
    <row r="1038" spans="2:13" hidden="1" x14ac:dyDescent="0.25">
      <c r="B1038" s="15"/>
      <c r="C1038" s="67" t="s">
        <v>1100</v>
      </c>
      <c r="D1038" s="67" t="s">
        <v>6063</v>
      </c>
      <c r="E1038" s="67" t="s">
        <v>1057</v>
      </c>
      <c r="F1038" s="67" t="s">
        <v>485</v>
      </c>
      <c r="G1038" s="151" t="s">
        <v>6657</v>
      </c>
      <c r="H1038" s="151"/>
      <c r="M1038" s="16"/>
    </row>
    <row r="1039" spans="2:13" hidden="1" x14ac:dyDescent="0.25">
      <c r="B1039" s="15"/>
      <c r="C1039" s="67" t="s">
        <v>1108</v>
      </c>
      <c r="D1039" s="67" t="s">
        <v>5966</v>
      </c>
      <c r="E1039" s="67" t="s">
        <v>71</v>
      </c>
      <c r="F1039" s="67" t="s">
        <v>60</v>
      </c>
      <c r="G1039" s="151" t="s">
        <v>6657</v>
      </c>
      <c r="H1039" s="151"/>
      <c r="M1039" s="16"/>
    </row>
    <row r="1040" spans="2:13" hidden="1" x14ac:dyDescent="0.25">
      <c r="B1040" s="15"/>
      <c r="C1040" s="67" t="s">
        <v>1109</v>
      </c>
      <c r="D1040" s="67" t="s">
        <v>5954</v>
      </c>
      <c r="E1040" s="67" t="s">
        <v>78</v>
      </c>
      <c r="F1040" s="67" t="s">
        <v>60</v>
      </c>
      <c r="G1040" s="151" t="s">
        <v>6657</v>
      </c>
      <c r="H1040" s="151"/>
      <c r="M1040" s="16"/>
    </row>
    <row r="1041" spans="2:13" hidden="1" x14ac:dyDescent="0.25">
      <c r="B1041" s="15"/>
      <c r="C1041" s="67" t="s">
        <v>1110</v>
      </c>
      <c r="D1041" s="67" t="s">
        <v>5955</v>
      </c>
      <c r="E1041" s="67" t="s">
        <v>78</v>
      </c>
      <c r="F1041" s="67" t="s">
        <v>60</v>
      </c>
      <c r="G1041" s="151" t="s">
        <v>6657</v>
      </c>
      <c r="H1041" s="151"/>
      <c r="M1041" s="16"/>
    </row>
    <row r="1042" spans="2:13" hidden="1" x14ac:dyDescent="0.25">
      <c r="B1042" s="15"/>
      <c r="C1042" s="67" t="s">
        <v>1111</v>
      </c>
      <c r="D1042" s="67" t="s">
        <v>5956</v>
      </c>
      <c r="E1042" s="67" t="s">
        <v>78</v>
      </c>
      <c r="F1042" s="67" t="s">
        <v>60</v>
      </c>
      <c r="G1042" s="151" t="s">
        <v>6657</v>
      </c>
      <c r="H1042" s="151"/>
      <c r="M1042" s="16"/>
    </row>
    <row r="1043" spans="2:13" hidden="1" x14ac:dyDescent="0.25">
      <c r="B1043" s="15"/>
      <c r="C1043" s="67" t="s">
        <v>1112</v>
      </c>
      <c r="D1043" s="67" t="s">
        <v>5957</v>
      </c>
      <c r="E1043" s="67" t="s">
        <v>78</v>
      </c>
      <c r="F1043" s="67" t="s">
        <v>60</v>
      </c>
      <c r="G1043" s="151" t="s">
        <v>6657</v>
      </c>
      <c r="H1043" s="151"/>
      <c r="M1043" s="16"/>
    </row>
    <row r="1044" spans="2:13" hidden="1" x14ac:dyDescent="0.25">
      <c r="B1044" s="15"/>
      <c r="C1044" s="67" t="s">
        <v>1113</v>
      </c>
      <c r="D1044" s="67" t="s">
        <v>5958</v>
      </c>
      <c r="E1044" s="67" t="s">
        <v>101</v>
      </c>
      <c r="F1044" s="67" t="s">
        <v>60</v>
      </c>
      <c r="G1044" s="151" t="s">
        <v>6657</v>
      </c>
      <c r="H1044" s="151"/>
      <c r="M1044" s="16"/>
    </row>
    <row r="1045" spans="2:13" hidden="1" x14ac:dyDescent="0.25">
      <c r="B1045" s="15"/>
      <c r="C1045" s="67" t="s">
        <v>1114</v>
      </c>
      <c r="D1045" s="67" t="s">
        <v>5959</v>
      </c>
      <c r="E1045" s="67" t="s">
        <v>101</v>
      </c>
      <c r="F1045" s="67" t="s">
        <v>60</v>
      </c>
      <c r="G1045" s="151" t="s">
        <v>6657</v>
      </c>
      <c r="H1045" s="151"/>
      <c r="M1045" s="16"/>
    </row>
    <row r="1046" spans="2:13" hidden="1" x14ac:dyDescent="0.25">
      <c r="B1046" s="15"/>
      <c r="C1046" s="67" t="s">
        <v>1115</v>
      </c>
      <c r="D1046" s="67" t="s">
        <v>5960</v>
      </c>
      <c r="E1046" s="67" t="s">
        <v>101</v>
      </c>
      <c r="F1046" s="67" t="s">
        <v>60</v>
      </c>
      <c r="G1046" s="151" t="s">
        <v>6657</v>
      </c>
      <c r="H1046" s="151"/>
      <c r="M1046" s="16"/>
    </row>
    <row r="1047" spans="2:13" hidden="1" x14ac:dyDescent="0.25">
      <c r="B1047" s="15"/>
      <c r="C1047" s="67" t="s">
        <v>1116</v>
      </c>
      <c r="D1047" s="67" t="s">
        <v>5961</v>
      </c>
      <c r="E1047" s="67" t="s">
        <v>101</v>
      </c>
      <c r="F1047" s="67" t="s">
        <v>60</v>
      </c>
      <c r="G1047" s="151" t="s">
        <v>6657</v>
      </c>
      <c r="H1047" s="151"/>
      <c r="M1047" s="16"/>
    </row>
    <row r="1048" spans="2:13" hidden="1" x14ac:dyDescent="0.25">
      <c r="B1048" s="15"/>
      <c r="C1048" s="67" t="s">
        <v>1117</v>
      </c>
      <c r="D1048" s="67" t="s">
        <v>5962</v>
      </c>
      <c r="E1048" s="67" t="s">
        <v>144</v>
      </c>
      <c r="F1048" s="67" t="s">
        <v>60</v>
      </c>
      <c r="G1048" s="151" t="s">
        <v>6657</v>
      </c>
      <c r="H1048" s="151"/>
      <c r="M1048" s="16"/>
    </row>
    <row r="1049" spans="2:13" hidden="1" x14ac:dyDescent="0.25">
      <c r="B1049" s="15"/>
      <c r="C1049" s="67" t="s">
        <v>1118</v>
      </c>
      <c r="D1049" s="67" t="s">
        <v>5963</v>
      </c>
      <c r="E1049" s="67" t="s">
        <v>144</v>
      </c>
      <c r="F1049" s="67" t="s">
        <v>60</v>
      </c>
      <c r="G1049" s="151" t="s">
        <v>6657</v>
      </c>
      <c r="H1049" s="151"/>
      <c r="M1049" s="16"/>
    </row>
    <row r="1050" spans="2:13" hidden="1" x14ac:dyDescent="0.25">
      <c r="B1050" s="15"/>
      <c r="C1050" s="67" t="s">
        <v>1119</v>
      </c>
      <c r="D1050" s="67" t="s">
        <v>5964</v>
      </c>
      <c r="E1050" s="67" t="s">
        <v>144</v>
      </c>
      <c r="F1050" s="67" t="s">
        <v>60</v>
      </c>
      <c r="G1050" s="151" t="s">
        <v>6657</v>
      </c>
      <c r="H1050" s="151"/>
      <c r="M1050" s="16"/>
    </row>
    <row r="1051" spans="2:13" hidden="1" x14ac:dyDescent="0.25">
      <c r="B1051" s="15"/>
      <c r="C1051" s="67" t="s">
        <v>1120</v>
      </c>
      <c r="D1051" s="67" t="s">
        <v>5965</v>
      </c>
      <c r="E1051" s="67" t="s">
        <v>144</v>
      </c>
      <c r="F1051" s="67" t="s">
        <v>60</v>
      </c>
      <c r="G1051" s="151" t="s">
        <v>6657</v>
      </c>
      <c r="H1051" s="151"/>
      <c r="M1051" s="16"/>
    </row>
    <row r="1052" spans="2:13" hidden="1" x14ac:dyDescent="0.25">
      <c r="B1052" s="15"/>
      <c r="C1052" s="67" t="s">
        <v>1121</v>
      </c>
      <c r="D1052" s="67" t="s">
        <v>5999</v>
      </c>
      <c r="E1052" s="67" t="s">
        <v>101</v>
      </c>
      <c r="F1052" s="67" t="s">
        <v>60</v>
      </c>
      <c r="G1052" s="151" t="s">
        <v>6657</v>
      </c>
      <c r="H1052" s="151"/>
      <c r="M1052" s="16"/>
    </row>
    <row r="1053" spans="2:13" hidden="1" x14ac:dyDescent="0.25">
      <c r="B1053" s="15"/>
      <c r="C1053" s="67" t="s">
        <v>1122</v>
      </c>
      <c r="D1053" s="67" t="s">
        <v>6000</v>
      </c>
      <c r="E1053" s="67" t="s">
        <v>101</v>
      </c>
      <c r="F1053" s="67" t="s">
        <v>60</v>
      </c>
      <c r="G1053" s="151" t="s">
        <v>6657</v>
      </c>
      <c r="H1053" s="151"/>
      <c r="M1053" s="16"/>
    </row>
    <row r="1054" spans="2:13" hidden="1" x14ac:dyDescent="0.25">
      <c r="B1054" s="15"/>
      <c r="C1054" s="67" t="s">
        <v>1123</v>
      </c>
      <c r="D1054" s="67" t="s">
        <v>5815</v>
      </c>
      <c r="E1054" s="67" t="s">
        <v>59</v>
      </c>
      <c r="F1054" s="67" t="s">
        <v>60</v>
      </c>
      <c r="G1054" s="151" t="s">
        <v>6657</v>
      </c>
      <c r="H1054" s="151"/>
      <c r="M1054" s="16"/>
    </row>
    <row r="1055" spans="2:13" hidden="1" x14ac:dyDescent="0.25">
      <c r="B1055" s="15"/>
      <c r="C1055" s="67" t="s">
        <v>1124</v>
      </c>
      <c r="D1055" s="67" t="s">
        <v>6008</v>
      </c>
      <c r="E1055" s="67" t="s">
        <v>71</v>
      </c>
      <c r="F1055" s="67" t="s">
        <v>60</v>
      </c>
      <c r="G1055" s="151" t="s">
        <v>6657</v>
      </c>
      <c r="H1055" s="151"/>
      <c r="M1055" s="16"/>
    </row>
    <row r="1056" spans="2:13" hidden="1" x14ac:dyDescent="0.25">
      <c r="B1056" s="15"/>
      <c r="C1056" s="67" t="s">
        <v>1125</v>
      </c>
      <c r="D1056" s="67" t="s">
        <v>6009</v>
      </c>
      <c r="E1056" s="67" t="s">
        <v>71</v>
      </c>
      <c r="F1056" s="67" t="s">
        <v>60</v>
      </c>
      <c r="G1056" s="151" t="s">
        <v>6657</v>
      </c>
      <c r="H1056" s="151"/>
      <c r="M1056" s="16"/>
    </row>
    <row r="1057" spans="2:13" hidden="1" x14ac:dyDescent="0.25">
      <c r="B1057" s="15"/>
      <c r="C1057" s="67" t="s">
        <v>1126</v>
      </c>
      <c r="D1057" s="67" t="s">
        <v>6010</v>
      </c>
      <c r="E1057" s="67" t="s">
        <v>71</v>
      </c>
      <c r="F1057" s="67" t="s">
        <v>60</v>
      </c>
      <c r="G1057" s="151" t="s">
        <v>6657</v>
      </c>
      <c r="H1057" s="151"/>
      <c r="M1057" s="16"/>
    </row>
    <row r="1058" spans="2:13" hidden="1" x14ac:dyDescent="0.25">
      <c r="B1058" s="15"/>
      <c r="C1058" s="67" t="s">
        <v>1127</v>
      </c>
      <c r="D1058" s="67" t="s">
        <v>6011</v>
      </c>
      <c r="E1058" s="67" t="s">
        <v>71</v>
      </c>
      <c r="F1058" s="67" t="s">
        <v>60</v>
      </c>
      <c r="G1058" s="151" t="s">
        <v>6657</v>
      </c>
      <c r="H1058" s="151"/>
      <c r="M1058" s="16"/>
    </row>
    <row r="1059" spans="2:13" hidden="1" x14ac:dyDescent="0.25">
      <c r="B1059" s="15"/>
      <c r="C1059" s="67" t="s">
        <v>1128</v>
      </c>
      <c r="D1059" s="67" t="s">
        <v>5804</v>
      </c>
      <c r="E1059" s="67" t="s">
        <v>59</v>
      </c>
      <c r="F1059" s="67" t="s">
        <v>60</v>
      </c>
      <c r="G1059" s="151" t="s">
        <v>6657</v>
      </c>
      <c r="H1059" s="151"/>
      <c r="M1059" s="16"/>
    </row>
    <row r="1060" spans="2:13" hidden="1" x14ac:dyDescent="0.25">
      <c r="B1060" s="15"/>
      <c r="C1060" s="67" t="s">
        <v>1129</v>
      </c>
      <c r="D1060" s="67" t="s">
        <v>5691</v>
      </c>
      <c r="E1060" s="67" t="s">
        <v>59</v>
      </c>
      <c r="F1060" s="67" t="s">
        <v>60</v>
      </c>
      <c r="G1060" s="151" t="s">
        <v>6657</v>
      </c>
      <c r="H1060" s="151"/>
      <c r="M1060" s="16"/>
    </row>
    <row r="1061" spans="2:13" hidden="1" x14ac:dyDescent="0.25">
      <c r="B1061" s="15"/>
      <c r="C1061" s="67" t="s">
        <v>1130</v>
      </c>
      <c r="D1061" s="67" t="s">
        <v>5692</v>
      </c>
      <c r="E1061" s="67" t="s">
        <v>59</v>
      </c>
      <c r="F1061" s="67" t="s">
        <v>60</v>
      </c>
      <c r="G1061" s="151" t="s">
        <v>6657</v>
      </c>
      <c r="H1061" s="151"/>
      <c r="M1061" s="16"/>
    </row>
    <row r="1062" spans="2:13" hidden="1" x14ac:dyDescent="0.25">
      <c r="B1062" s="15"/>
      <c r="C1062" s="67" t="s">
        <v>1131</v>
      </c>
      <c r="D1062" s="67" t="s">
        <v>5817</v>
      </c>
      <c r="E1062" s="67" t="s">
        <v>59</v>
      </c>
      <c r="F1062" s="67" t="s">
        <v>60</v>
      </c>
      <c r="G1062" s="151" t="s">
        <v>6657</v>
      </c>
      <c r="H1062" s="151"/>
      <c r="M1062" s="16"/>
    </row>
    <row r="1063" spans="2:13" hidden="1" x14ac:dyDescent="0.25">
      <c r="B1063" s="15"/>
      <c r="C1063" s="67" t="s">
        <v>1132</v>
      </c>
      <c r="D1063" s="67" t="s">
        <v>5818</v>
      </c>
      <c r="E1063" s="67" t="s">
        <v>59</v>
      </c>
      <c r="F1063" s="67" t="s">
        <v>60</v>
      </c>
      <c r="G1063" s="151" t="s">
        <v>6657</v>
      </c>
      <c r="H1063" s="151"/>
      <c r="M1063" s="16"/>
    </row>
    <row r="1064" spans="2:13" hidden="1" x14ac:dyDescent="0.25">
      <c r="B1064" s="15"/>
      <c r="C1064" s="67" t="s">
        <v>1133</v>
      </c>
      <c r="D1064" s="67" t="s">
        <v>5720</v>
      </c>
      <c r="E1064" s="67" t="s">
        <v>59</v>
      </c>
      <c r="F1064" s="67" t="s">
        <v>60</v>
      </c>
      <c r="G1064" s="151" t="s">
        <v>6657</v>
      </c>
      <c r="H1064" s="151"/>
      <c r="M1064" s="16"/>
    </row>
    <row r="1065" spans="2:13" hidden="1" x14ac:dyDescent="0.25">
      <c r="B1065" s="15"/>
      <c r="C1065" s="67" t="s">
        <v>1134</v>
      </c>
      <c r="D1065" s="67" t="s">
        <v>5428</v>
      </c>
      <c r="E1065" s="67" t="s">
        <v>59</v>
      </c>
      <c r="F1065" s="67" t="s">
        <v>60</v>
      </c>
      <c r="G1065" s="151" t="s">
        <v>6657</v>
      </c>
      <c r="H1065" s="151"/>
      <c r="M1065" s="16"/>
    </row>
    <row r="1066" spans="2:13" hidden="1" x14ac:dyDescent="0.25">
      <c r="B1066" s="15"/>
      <c r="C1066" s="67" t="s">
        <v>1135</v>
      </c>
      <c r="D1066" s="67" t="s">
        <v>5429</v>
      </c>
      <c r="E1066" s="67" t="s">
        <v>59</v>
      </c>
      <c r="F1066" s="67" t="s">
        <v>60</v>
      </c>
      <c r="G1066" s="151" t="s">
        <v>6657</v>
      </c>
      <c r="H1066" s="151"/>
      <c r="M1066" s="16"/>
    </row>
    <row r="1067" spans="2:13" hidden="1" x14ac:dyDescent="0.25">
      <c r="B1067" s="15"/>
      <c r="C1067" s="67" t="s">
        <v>1136</v>
      </c>
      <c r="D1067" s="67" t="s">
        <v>5354</v>
      </c>
      <c r="E1067" s="67" t="s">
        <v>59</v>
      </c>
      <c r="F1067" s="67" t="s">
        <v>60</v>
      </c>
      <c r="G1067" s="151" t="s">
        <v>6657</v>
      </c>
      <c r="H1067" s="151"/>
      <c r="M1067" s="16"/>
    </row>
    <row r="1068" spans="2:13" hidden="1" x14ac:dyDescent="0.25">
      <c r="B1068" s="15"/>
      <c r="C1068" s="67" t="s">
        <v>1137</v>
      </c>
      <c r="D1068" s="67" t="s">
        <v>4911</v>
      </c>
      <c r="E1068" s="67" t="s">
        <v>101</v>
      </c>
      <c r="F1068" s="67" t="s">
        <v>60</v>
      </c>
      <c r="G1068" s="151" t="s">
        <v>6657</v>
      </c>
      <c r="H1068" s="151"/>
      <c r="M1068" s="16"/>
    </row>
    <row r="1069" spans="2:13" hidden="1" x14ac:dyDescent="0.25">
      <c r="B1069" s="15"/>
      <c r="C1069" s="67" t="s">
        <v>1139</v>
      </c>
      <c r="D1069" s="67" t="s">
        <v>5562</v>
      </c>
      <c r="E1069" s="67" t="s">
        <v>59</v>
      </c>
      <c r="F1069" s="67" t="s">
        <v>60</v>
      </c>
      <c r="G1069" s="151" t="s">
        <v>6657</v>
      </c>
      <c r="H1069" s="151"/>
      <c r="M1069" s="16"/>
    </row>
    <row r="1070" spans="2:13" hidden="1" x14ac:dyDescent="0.25">
      <c r="B1070" s="15"/>
      <c r="C1070" s="67" t="s">
        <v>1142</v>
      </c>
      <c r="D1070" s="67" t="s">
        <v>4773</v>
      </c>
      <c r="E1070" s="67" t="s">
        <v>101</v>
      </c>
      <c r="F1070" s="67" t="s">
        <v>475</v>
      </c>
      <c r="G1070" s="151" t="s">
        <v>4243</v>
      </c>
      <c r="H1070" s="151"/>
      <c r="M1070" s="16"/>
    </row>
    <row r="1071" spans="2:13" hidden="1" x14ac:dyDescent="0.25">
      <c r="B1071" s="15"/>
      <c r="C1071" s="67" t="s">
        <v>1143</v>
      </c>
      <c r="D1071" s="67" t="s">
        <v>4747</v>
      </c>
      <c r="E1071" s="67" t="s">
        <v>101</v>
      </c>
      <c r="F1071" s="67" t="s">
        <v>232</v>
      </c>
      <c r="G1071" s="151" t="s">
        <v>4243</v>
      </c>
      <c r="H1071" s="151"/>
      <c r="M1071" s="16"/>
    </row>
    <row r="1072" spans="2:13" hidden="1" x14ac:dyDescent="0.25">
      <c r="B1072" s="15"/>
      <c r="C1072" s="67" t="s">
        <v>1144</v>
      </c>
      <c r="D1072" s="67" t="s">
        <v>4748</v>
      </c>
      <c r="E1072" s="67" t="s">
        <v>101</v>
      </c>
      <c r="F1072" s="67" t="s">
        <v>234</v>
      </c>
      <c r="G1072" s="151" t="s">
        <v>4243</v>
      </c>
      <c r="H1072" s="151"/>
      <c r="M1072" s="16"/>
    </row>
    <row r="1073" spans="2:13" hidden="1" x14ac:dyDescent="0.25">
      <c r="B1073" s="15"/>
      <c r="C1073" s="67" t="s">
        <v>1145</v>
      </c>
      <c r="D1073" s="67" t="s">
        <v>4749</v>
      </c>
      <c r="E1073" s="67" t="s">
        <v>101</v>
      </c>
      <c r="F1073" s="67" t="s">
        <v>236</v>
      </c>
      <c r="G1073" s="151" t="s">
        <v>4243</v>
      </c>
      <c r="H1073" s="151">
        <v>2</v>
      </c>
      <c r="M1073" s="16"/>
    </row>
    <row r="1074" spans="2:13" hidden="1" x14ac:dyDescent="0.25">
      <c r="B1074" s="15"/>
      <c r="C1074" s="67" t="s">
        <v>1146</v>
      </c>
      <c r="D1074" s="67" t="s">
        <v>4750</v>
      </c>
      <c r="E1074" s="67" t="s">
        <v>101</v>
      </c>
      <c r="F1074" s="67" t="s">
        <v>238</v>
      </c>
      <c r="G1074" s="151" t="s">
        <v>4243</v>
      </c>
      <c r="H1074" s="151">
        <v>2</v>
      </c>
      <c r="M1074" s="16"/>
    </row>
    <row r="1075" spans="2:13" hidden="1" x14ac:dyDescent="0.25">
      <c r="B1075" s="15"/>
      <c r="C1075" s="67" t="s">
        <v>1147</v>
      </c>
      <c r="D1075" s="67" t="s">
        <v>4751</v>
      </c>
      <c r="E1075" s="67" t="s">
        <v>101</v>
      </c>
      <c r="F1075" s="67" t="s">
        <v>240</v>
      </c>
      <c r="G1075" s="151" t="s">
        <v>4243</v>
      </c>
      <c r="H1075" s="151">
        <v>2</v>
      </c>
      <c r="M1075" s="16"/>
    </row>
    <row r="1076" spans="2:13" hidden="1" x14ac:dyDescent="0.25">
      <c r="B1076" s="15"/>
      <c r="C1076" s="67" t="s">
        <v>1140</v>
      </c>
      <c r="D1076" s="67" t="s">
        <v>4752</v>
      </c>
      <c r="E1076" s="67" t="s">
        <v>101</v>
      </c>
      <c r="F1076" s="67" t="s">
        <v>475</v>
      </c>
      <c r="G1076" s="151" t="s">
        <v>4243</v>
      </c>
      <c r="H1076" s="151">
        <v>2</v>
      </c>
      <c r="M1076" s="16"/>
    </row>
    <row r="1077" spans="2:13" hidden="1" x14ac:dyDescent="0.25">
      <c r="B1077" s="15"/>
      <c r="C1077" s="67" t="s">
        <v>1148</v>
      </c>
      <c r="D1077" s="67" t="s">
        <v>4797</v>
      </c>
      <c r="E1077" s="67" t="s">
        <v>101</v>
      </c>
      <c r="F1077" s="67" t="s">
        <v>483</v>
      </c>
      <c r="G1077" s="151" t="s">
        <v>4243</v>
      </c>
      <c r="H1077" s="151">
        <v>2</v>
      </c>
      <c r="M1077" s="16"/>
    </row>
    <row r="1078" spans="2:13" hidden="1" x14ac:dyDescent="0.25">
      <c r="B1078" s="15"/>
      <c r="C1078" s="67" t="s">
        <v>1149</v>
      </c>
      <c r="D1078" s="67" t="s">
        <v>4798</v>
      </c>
      <c r="E1078" s="67" t="s">
        <v>101</v>
      </c>
      <c r="F1078" s="67" t="s">
        <v>485</v>
      </c>
      <c r="G1078" s="151" t="s">
        <v>4243</v>
      </c>
      <c r="H1078" s="151">
        <v>2</v>
      </c>
      <c r="M1078" s="16"/>
    </row>
    <row r="1079" spans="2:13" hidden="1" x14ac:dyDescent="0.25">
      <c r="B1079" s="15"/>
      <c r="C1079" s="67" t="s">
        <v>1138</v>
      </c>
      <c r="D1079" s="67" t="s">
        <v>5952</v>
      </c>
      <c r="E1079" s="67" t="s">
        <v>101</v>
      </c>
      <c r="F1079" s="67" t="s">
        <v>60</v>
      </c>
      <c r="G1079" s="151" t="s">
        <v>6657</v>
      </c>
      <c r="H1079" s="151"/>
      <c r="M1079" s="16"/>
    </row>
    <row r="1080" spans="2:13" hidden="1" x14ac:dyDescent="0.25">
      <c r="B1080" s="15"/>
      <c r="C1080" s="67" t="s">
        <v>1141</v>
      </c>
      <c r="D1080" s="67" t="s">
        <v>4746</v>
      </c>
      <c r="E1080" s="67" t="s">
        <v>101</v>
      </c>
      <c r="F1080" s="67" t="s">
        <v>244</v>
      </c>
      <c r="G1080" s="151" t="s">
        <v>6657</v>
      </c>
      <c r="H1080" s="151"/>
      <c r="M1080" s="16"/>
    </row>
    <row r="1081" spans="2:13" hidden="1" x14ac:dyDescent="0.25">
      <c r="B1081" s="15"/>
      <c r="C1081" s="67" t="s">
        <v>6611</v>
      </c>
      <c r="D1081" s="67" t="s">
        <v>6612</v>
      </c>
      <c r="E1081" s="67" t="s">
        <v>59</v>
      </c>
      <c r="F1081" s="67" t="s">
        <v>60</v>
      </c>
      <c r="G1081" s="151" t="s">
        <v>6657</v>
      </c>
      <c r="H1081" s="151"/>
      <c r="M1081" s="16"/>
    </row>
    <row r="1082" spans="2:13" hidden="1" x14ac:dyDescent="0.25">
      <c r="B1082" s="15"/>
      <c r="C1082" s="67" t="s">
        <v>6609</v>
      </c>
      <c r="D1082" s="67" t="s">
        <v>6610</v>
      </c>
      <c r="E1082" s="67" t="s">
        <v>59</v>
      </c>
      <c r="F1082" s="67" t="s">
        <v>60</v>
      </c>
      <c r="G1082" s="151" t="s">
        <v>6657</v>
      </c>
      <c r="H1082" s="151"/>
      <c r="M1082" s="16"/>
    </row>
    <row r="1083" spans="2:13" hidden="1" x14ac:dyDescent="0.25">
      <c r="B1083" s="15"/>
      <c r="C1083" s="67" t="s">
        <v>1150</v>
      </c>
      <c r="D1083" s="67" t="s">
        <v>1151</v>
      </c>
      <c r="E1083" s="67" t="s">
        <v>59</v>
      </c>
      <c r="F1083" s="67" t="s">
        <v>60</v>
      </c>
      <c r="G1083" s="151" t="s">
        <v>6657</v>
      </c>
      <c r="H1083" s="151"/>
      <c r="M1083" s="16"/>
    </row>
    <row r="1084" spans="2:13" hidden="1" x14ac:dyDescent="0.25">
      <c r="B1084" s="15"/>
      <c r="C1084" s="67" t="s">
        <v>1152</v>
      </c>
      <c r="D1084" s="67" t="s">
        <v>5565</v>
      </c>
      <c r="E1084" s="67" t="s">
        <v>59</v>
      </c>
      <c r="F1084" s="67" t="s">
        <v>60</v>
      </c>
      <c r="G1084" s="151" t="s">
        <v>6657</v>
      </c>
      <c r="H1084" s="151"/>
      <c r="M1084" s="16"/>
    </row>
    <row r="1085" spans="2:13" hidden="1" x14ac:dyDescent="0.25">
      <c r="B1085" s="15"/>
      <c r="C1085" s="67" t="s">
        <v>1153</v>
      </c>
      <c r="D1085" s="67" t="s">
        <v>5557</v>
      </c>
      <c r="E1085" s="67" t="s">
        <v>59</v>
      </c>
      <c r="F1085" s="67" t="s">
        <v>60</v>
      </c>
      <c r="G1085" s="151" t="s">
        <v>6657</v>
      </c>
      <c r="H1085" s="151"/>
      <c r="M1085" s="16"/>
    </row>
    <row r="1086" spans="2:13" hidden="1" x14ac:dyDescent="0.25">
      <c r="B1086" s="15"/>
      <c r="C1086" s="67" t="s">
        <v>1154</v>
      </c>
      <c r="D1086" s="67" t="s">
        <v>5549</v>
      </c>
      <c r="E1086" s="67" t="s">
        <v>59</v>
      </c>
      <c r="F1086" s="67" t="s">
        <v>60</v>
      </c>
      <c r="G1086" s="151" t="s">
        <v>6657</v>
      </c>
      <c r="H1086" s="151"/>
      <c r="M1086" s="16"/>
    </row>
    <row r="1087" spans="2:13" hidden="1" x14ac:dyDescent="0.25">
      <c r="B1087" s="15"/>
      <c r="C1087" s="67" t="s">
        <v>1155</v>
      </c>
      <c r="D1087" s="67" t="s">
        <v>6099</v>
      </c>
      <c r="E1087" s="67" t="s">
        <v>71</v>
      </c>
      <c r="F1087" s="67" t="s">
        <v>71</v>
      </c>
      <c r="G1087" s="151" t="s">
        <v>6657</v>
      </c>
      <c r="H1087" s="151"/>
      <c r="M1087" s="16"/>
    </row>
    <row r="1088" spans="2:13" hidden="1" x14ac:dyDescent="0.25">
      <c r="B1088" s="15"/>
      <c r="C1088" s="67" t="s">
        <v>1156</v>
      </c>
      <c r="D1088" s="67" t="s">
        <v>5689</v>
      </c>
      <c r="E1088" s="67" t="s">
        <v>59</v>
      </c>
      <c r="F1088" s="67" t="s">
        <v>60</v>
      </c>
      <c r="G1088" s="151" t="s">
        <v>6657</v>
      </c>
      <c r="H1088" s="151"/>
      <c r="M1088" s="16"/>
    </row>
    <row r="1089" spans="2:13" hidden="1" x14ac:dyDescent="0.25">
      <c r="B1089" s="15"/>
      <c r="C1089" s="67" t="s">
        <v>1157</v>
      </c>
      <c r="D1089" s="67" t="s">
        <v>5690</v>
      </c>
      <c r="E1089" s="67" t="s">
        <v>59</v>
      </c>
      <c r="F1089" s="67" t="s">
        <v>60</v>
      </c>
      <c r="G1089" s="151" t="s">
        <v>6657</v>
      </c>
      <c r="H1089" s="151"/>
      <c r="M1089" s="16"/>
    </row>
    <row r="1090" spans="2:13" hidden="1" x14ac:dyDescent="0.25">
      <c r="B1090" s="15"/>
      <c r="C1090" s="67" t="s">
        <v>1158</v>
      </c>
      <c r="D1090" s="67" t="s">
        <v>5975</v>
      </c>
      <c r="E1090" s="67" t="s">
        <v>149</v>
      </c>
      <c r="F1090" s="67" t="s">
        <v>60</v>
      </c>
      <c r="G1090" s="151" t="s">
        <v>6657</v>
      </c>
      <c r="H1090" s="151"/>
      <c r="M1090" s="16"/>
    </row>
    <row r="1091" spans="2:13" hidden="1" x14ac:dyDescent="0.25">
      <c r="B1091" s="15"/>
      <c r="C1091" s="67" t="s">
        <v>1159</v>
      </c>
      <c r="D1091" s="67" t="s">
        <v>5623</v>
      </c>
      <c r="E1091" s="67" t="s">
        <v>59</v>
      </c>
      <c r="F1091" s="67" t="s">
        <v>60</v>
      </c>
      <c r="G1091" s="151" t="s">
        <v>6657</v>
      </c>
      <c r="H1091" s="151"/>
      <c r="M1091" s="16"/>
    </row>
    <row r="1092" spans="2:13" hidden="1" x14ac:dyDescent="0.25">
      <c r="B1092" s="15"/>
      <c r="C1092" s="67" t="s">
        <v>1160</v>
      </c>
      <c r="D1092" s="67" t="s">
        <v>5415</v>
      </c>
      <c r="E1092" s="67" t="s">
        <v>59</v>
      </c>
      <c r="F1092" s="67" t="s">
        <v>60</v>
      </c>
      <c r="G1092" s="151" t="s">
        <v>6657</v>
      </c>
      <c r="H1092" s="151"/>
      <c r="M1092" s="16"/>
    </row>
    <row r="1093" spans="2:13" hidden="1" x14ac:dyDescent="0.25">
      <c r="B1093" s="15"/>
      <c r="C1093" s="67" t="s">
        <v>1161</v>
      </c>
      <c r="D1093" s="67" t="s">
        <v>5728</v>
      </c>
      <c r="E1093" s="67" t="s">
        <v>59</v>
      </c>
      <c r="F1093" s="67" t="s">
        <v>60</v>
      </c>
      <c r="G1093" s="151" t="s">
        <v>6657</v>
      </c>
      <c r="H1093" s="151"/>
      <c r="M1093" s="16"/>
    </row>
    <row r="1094" spans="2:13" hidden="1" x14ac:dyDescent="0.25">
      <c r="B1094" s="15"/>
      <c r="C1094" s="67" t="s">
        <v>1162</v>
      </c>
      <c r="D1094" s="67" t="s">
        <v>5970</v>
      </c>
      <c r="E1094" s="67" t="s">
        <v>101</v>
      </c>
      <c r="F1094" s="67" t="s">
        <v>60</v>
      </c>
      <c r="G1094" s="151" t="s">
        <v>6657</v>
      </c>
      <c r="H1094" s="151"/>
      <c r="M1094" s="16"/>
    </row>
    <row r="1095" spans="2:13" hidden="1" x14ac:dyDescent="0.25">
      <c r="B1095" s="15"/>
      <c r="C1095" s="67" t="s">
        <v>1163</v>
      </c>
      <c r="D1095" s="67" t="s">
        <v>5526</v>
      </c>
      <c r="E1095" s="67" t="s">
        <v>59</v>
      </c>
      <c r="F1095" s="67" t="s">
        <v>60</v>
      </c>
      <c r="G1095" s="151" t="s">
        <v>6657</v>
      </c>
      <c r="H1095" s="151"/>
      <c r="M1095" s="16"/>
    </row>
    <row r="1096" spans="2:13" hidden="1" x14ac:dyDescent="0.25">
      <c r="B1096" s="15"/>
      <c r="C1096" s="67" t="s">
        <v>1164</v>
      </c>
      <c r="D1096" s="67" t="s">
        <v>5982</v>
      </c>
      <c r="E1096" s="67" t="s">
        <v>65</v>
      </c>
      <c r="F1096" s="67" t="s">
        <v>60</v>
      </c>
      <c r="G1096" s="151" t="s">
        <v>6657</v>
      </c>
      <c r="H1096" s="151"/>
      <c r="M1096" s="16"/>
    </row>
    <row r="1097" spans="2:13" hidden="1" x14ac:dyDescent="0.25">
      <c r="B1097" s="15"/>
      <c r="C1097" s="67" t="s">
        <v>1165</v>
      </c>
      <c r="D1097" s="67" t="s">
        <v>5969</v>
      </c>
      <c r="E1097" s="67" t="s">
        <v>101</v>
      </c>
      <c r="F1097" s="67" t="s">
        <v>60</v>
      </c>
      <c r="G1097" s="151" t="s">
        <v>6657</v>
      </c>
      <c r="H1097" s="151"/>
      <c r="M1097" s="16"/>
    </row>
    <row r="1098" spans="2:13" hidden="1" x14ac:dyDescent="0.25">
      <c r="B1098" s="15"/>
      <c r="C1098" s="67" t="s">
        <v>1189</v>
      </c>
      <c r="D1098" s="67" t="s">
        <v>5163</v>
      </c>
      <c r="E1098" s="67" t="s">
        <v>65</v>
      </c>
      <c r="F1098" s="67" t="s">
        <v>60</v>
      </c>
      <c r="G1098" s="151" t="s">
        <v>6657</v>
      </c>
      <c r="H1098" s="151"/>
      <c r="M1098" s="16"/>
    </row>
    <row r="1099" spans="2:13" hidden="1" x14ac:dyDescent="0.25">
      <c r="B1099" s="15"/>
      <c r="C1099" s="67" t="s">
        <v>1190</v>
      </c>
      <c r="D1099" s="67" t="s">
        <v>5139</v>
      </c>
      <c r="E1099" s="67" t="s">
        <v>65</v>
      </c>
      <c r="F1099" s="67" t="s">
        <v>60</v>
      </c>
      <c r="G1099" s="151" t="s">
        <v>4243</v>
      </c>
      <c r="H1099" s="151"/>
      <c r="M1099" s="16"/>
    </row>
    <row r="1100" spans="2:13" hidden="1" x14ac:dyDescent="0.25">
      <c r="B1100" s="15"/>
      <c r="C1100" s="67" t="s">
        <v>1191</v>
      </c>
      <c r="D1100" s="67" t="s">
        <v>5147</v>
      </c>
      <c r="E1100" s="67" t="s">
        <v>65</v>
      </c>
      <c r="F1100" s="67" t="s">
        <v>60</v>
      </c>
      <c r="G1100" s="151" t="s">
        <v>6657</v>
      </c>
      <c r="H1100" s="151"/>
      <c r="M1100" s="16"/>
    </row>
    <row r="1101" spans="2:13" hidden="1" x14ac:dyDescent="0.25">
      <c r="B1101" s="15"/>
      <c r="C1101" s="67" t="s">
        <v>1183</v>
      </c>
      <c r="D1101" s="67" t="s">
        <v>5183</v>
      </c>
      <c r="E1101" s="67" t="s">
        <v>65</v>
      </c>
      <c r="F1101" s="67" t="s">
        <v>60</v>
      </c>
      <c r="G1101" s="151" t="s">
        <v>4243</v>
      </c>
      <c r="H1101" s="151"/>
      <c r="M1101" s="16"/>
    </row>
    <row r="1102" spans="2:13" hidden="1" x14ac:dyDescent="0.25">
      <c r="B1102" s="15"/>
      <c r="C1102" s="67" t="s">
        <v>1184</v>
      </c>
      <c r="D1102" s="67" t="s">
        <v>5187</v>
      </c>
      <c r="E1102" s="67" t="s">
        <v>65</v>
      </c>
      <c r="F1102" s="67" t="s">
        <v>60</v>
      </c>
      <c r="G1102" s="151" t="s">
        <v>6657</v>
      </c>
      <c r="H1102" s="151"/>
      <c r="M1102" s="16"/>
    </row>
    <row r="1103" spans="2:13" hidden="1" x14ac:dyDescent="0.25">
      <c r="B1103" s="15"/>
      <c r="C1103" s="67" t="s">
        <v>1192</v>
      </c>
      <c r="D1103" s="67" t="s">
        <v>5155</v>
      </c>
      <c r="E1103" s="67" t="s">
        <v>65</v>
      </c>
      <c r="F1103" s="67" t="s">
        <v>60</v>
      </c>
      <c r="G1103" s="151" t="s">
        <v>6657</v>
      </c>
      <c r="H1103" s="151"/>
      <c r="M1103" s="16"/>
    </row>
    <row r="1104" spans="2:13" hidden="1" x14ac:dyDescent="0.25">
      <c r="B1104" s="15"/>
      <c r="C1104" s="67" t="s">
        <v>1193</v>
      </c>
      <c r="D1104" s="67" t="s">
        <v>5151</v>
      </c>
      <c r="E1104" s="67" t="s">
        <v>65</v>
      </c>
      <c r="F1104" s="67" t="s">
        <v>60</v>
      </c>
      <c r="G1104" s="151" t="s">
        <v>6657</v>
      </c>
      <c r="H1104" s="151"/>
      <c r="M1104" s="16"/>
    </row>
    <row r="1105" spans="2:13" hidden="1" x14ac:dyDescent="0.25">
      <c r="B1105" s="15"/>
      <c r="C1105" s="67" t="s">
        <v>1185</v>
      </c>
      <c r="D1105" s="67" t="s">
        <v>5167</v>
      </c>
      <c r="E1105" s="67" t="s">
        <v>65</v>
      </c>
      <c r="F1105" s="67" t="s">
        <v>60</v>
      </c>
      <c r="G1105" s="151" t="s">
        <v>6657</v>
      </c>
      <c r="H1105" s="151"/>
      <c r="M1105" s="16"/>
    </row>
    <row r="1106" spans="2:13" hidden="1" x14ac:dyDescent="0.25">
      <c r="B1106" s="15"/>
      <c r="C1106" s="67" t="s">
        <v>1186</v>
      </c>
      <c r="D1106" s="67" t="s">
        <v>5175</v>
      </c>
      <c r="E1106" s="67" t="s">
        <v>65</v>
      </c>
      <c r="F1106" s="67" t="s">
        <v>60</v>
      </c>
      <c r="G1106" s="151" t="s">
        <v>6657</v>
      </c>
      <c r="H1106" s="151"/>
      <c r="M1106" s="16"/>
    </row>
    <row r="1107" spans="2:13" hidden="1" x14ac:dyDescent="0.25">
      <c r="B1107" s="15"/>
      <c r="C1107" s="67" t="s">
        <v>1194</v>
      </c>
      <c r="D1107" s="67" t="s">
        <v>5143</v>
      </c>
      <c r="E1107" s="67" t="s">
        <v>65</v>
      </c>
      <c r="F1107" s="67" t="s">
        <v>60</v>
      </c>
      <c r="G1107" s="151" t="s">
        <v>6657</v>
      </c>
      <c r="H1107" s="151"/>
      <c r="M1107" s="16"/>
    </row>
    <row r="1108" spans="2:13" hidden="1" x14ac:dyDescent="0.25">
      <c r="B1108" s="15"/>
      <c r="C1108" s="67" t="s">
        <v>1187</v>
      </c>
      <c r="D1108" s="67" t="s">
        <v>5179</v>
      </c>
      <c r="E1108" s="67" t="s">
        <v>65</v>
      </c>
      <c r="F1108" s="67" t="s">
        <v>60</v>
      </c>
      <c r="G1108" s="151" t="s">
        <v>6657</v>
      </c>
      <c r="H1108" s="151"/>
      <c r="M1108" s="16"/>
    </row>
    <row r="1109" spans="2:13" hidden="1" x14ac:dyDescent="0.25">
      <c r="B1109" s="15"/>
      <c r="C1109" s="67" t="s">
        <v>1195</v>
      </c>
      <c r="D1109" s="67" t="s">
        <v>5159</v>
      </c>
      <c r="E1109" s="67" t="s">
        <v>65</v>
      </c>
      <c r="F1109" s="67" t="s">
        <v>60</v>
      </c>
      <c r="G1109" s="151" t="s">
        <v>6657</v>
      </c>
      <c r="H1109" s="151"/>
      <c r="M1109" s="16"/>
    </row>
    <row r="1110" spans="2:13" hidden="1" x14ac:dyDescent="0.25">
      <c r="B1110" s="15"/>
      <c r="C1110" s="67" t="s">
        <v>1188</v>
      </c>
      <c r="D1110" s="67" t="s">
        <v>5171</v>
      </c>
      <c r="E1110" s="67" t="s">
        <v>65</v>
      </c>
      <c r="F1110" s="67" t="s">
        <v>60</v>
      </c>
      <c r="G1110" s="151" t="s">
        <v>6657</v>
      </c>
      <c r="H1110" s="151"/>
      <c r="M1110" s="16"/>
    </row>
    <row r="1111" spans="2:13" hidden="1" x14ac:dyDescent="0.25">
      <c r="B1111" s="15"/>
      <c r="C1111" s="67" t="s">
        <v>1202</v>
      </c>
      <c r="D1111" s="67" t="s">
        <v>5164</v>
      </c>
      <c r="E1111" s="67" t="s">
        <v>65</v>
      </c>
      <c r="F1111" s="67" t="s">
        <v>60</v>
      </c>
      <c r="G1111" s="151" t="s">
        <v>6657</v>
      </c>
      <c r="H1111" s="151"/>
      <c r="M1111" s="16"/>
    </row>
    <row r="1112" spans="2:13" hidden="1" x14ac:dyDescent="0.25">
      <c r="B1112" s="15"/>
      <c r="C1112" s="67" t="s">
        <v>1203</v>
      </c>
      <c r="D1112" s="67" t="s">
        <v>5140</v>
      </c>
      <c r="E1112" s="67" t="s">
        <v>65</v>
      </c>
      <c r="F1112" s="67" t="s">
        <v>60</v>
      </c>
      <c r="G1112" s="151" t="s">
        <v>4243</v>
      </c>
      <c r="H1112" s="151"/>
      <c r="M1112" s="16"/>
    </row>
    <row r="1113" spans="2:13" hidden="1" x14ac:dyDescent="0.25">
      <c r="B1113" s="15"/>
      <c r="C1113" s="67" t="s">
        <v>1204</v>
      </c>
      <c r="D1113" s="67" t="s">
        <v>5148</v>
      </c>
      <c r="E1113" s="67" t="s">
        <v>65</v>
      </c>
      <c r="F1113" s="67" t="s">
        <v>60</v>
      </c>
      <c r="G1113" s="151" t="s">
        <v>6657</v>
      </c>
      <c r="H1113" s="151"/>
      <c r="M1113" s="16"/>
    </row>
    <row r="1114" spans="2:13" hidden="1" x14ac:dyDescent="0.25">
      <c r="B1114" s="15"/>
      <c r="C1114" s="67" t="s">
        <v>1196</v>
      </c>
      <c r="D1114" s="67" t="s">
        <v>5184</v>
      </c>
      <c r="E1114" s="67" t="s">
        <v>65</v>
      </c>
      <c r="F1114" s="67" t="s">
        <v>60</v>
      </c>
      <c r="G1114" s="151" t="s">
        <v>4243</v>
      </c>
      <c r="H1114" s="151"/>
      <c r="M1114" s="16"/>
    </row>
    <row r="1115" spans="2:13" hidden="1" x14ac:dyDescent="0.25">
      <c r="B1115" s="15"/>
      <c r="C1115" s="67" t="s">
        <v>1197</v>
      </c>
      <c r="D1115" s="67" t="s">
        <v>5188</v>
      </c>
      <c r="E1115" s="67" t="s">
        <v>65</v>
      </c>
      <c r="F1115" s="67" t="s">
        <v>60</v>
      </c>
      <c r="G1115" s="151" t="s">
        <v>6657</v>
      </c>
      <c r="H1115" s="151"/>
      <c r="M1115" s="16"/>
    </row>
    <row r="1116" spans="2:13" hidden="1" x14ac:dyDescent="0.25">
      <c r="B1116" s="15"/>
      <c r="C1116" s="67" t="s">
        <v>1205</v>
      </c>
      <c r="D1116" s="67" t="s">
        <v>5156</v>
      </c>
      <c r="E1116" s="67" t="s">
        <v>65</v>
      </c>
      <c r="F1116" s="67" t="s">
        <v>60</v>
      </c>
      <c r="G1116" s="151" t="s">
        <v>6657</v>
      </c>
      <c r="H1116" s="151"/>
      <c r="M1116" s="16"/>
    </row>
    <row r="1117" spans="2:13" hidden="1" x14ac:dyDescent="0.25">
      <c r="B1117" s="15"/>
      <c r="C1117" s="67" t="s">
        <v>1206</v>
      </c>
      <c r="D1117" s="67" t="s">
        <v>5152</v>
      </c>
      <c r="E1117" s="67" t="s">
        <v>65</v>
      </c>
      <c r="F1117" s="67" t="s">
        <v>60</v>
      </c>
      <c r="G1117" s="151" t="s">
        <v>6657</v>
      </c>
      <c r="H1117" s="151"/>
      <c r="M1117" s="16"/>
    </row>
    <row r="1118" spans="2:13" hidden="1" x14ac:dyDescent="0.25">
      <c r="B1118" s="15"/>
      <c r="C1118" s="67" t="s">
        <v>1198</v>
      </c>
      <c r="D1118" s="67" t="s">
        <v>5168</v>
      </c>
      <c r="E1118" s="67" t="s">
        <v>65</v>
      </c>
      <c r="F1118" s="67" t="s">
        <v>60</v>
      </c>
      <c r="G1118" s="151" t="s">
        <v>6657</v>
      </c>
      <c r="H1118" s="151"/>
      <c r="M1118" s="16"/>
    </row>
    <row r="1119" spans="2:13" hidden="1" x14ac:dyDescent="0.25">
      <c r="B1119" s="15"/>
      <c r="C1119" s="67" t="s">
        <v>1199</v>
      </c>
      <c r="D1119" s="67" t="s">
        <v>5176</v>
      </c>
      <c r="E1119" s="67" t="s">
        <v>65</v>
      </c>
      <c r="F1119" s="67" t="s">
        <v>60</v>
      </c>
      <c r="G1119" s="151" t="s">
        <v>6657</v>
      </c>
      <c r="H1119" s="151"/>
      <c r="M1119" s="16"/>
    </row>
    <row r="1120" spans="2:13" hidden="1" x14ac:dyDescent="0.25">
      <c r="B1120" s="15"/>
      <c r="C1120" s="67" t="s">
        <v>1207</v>
      </c>
      <c r="D1120" s="67" t="s">
        <v>5144</v>
      </c>
      <c r="E1120" s="67" t="s">
        <v>65</v>
      </c>
      <c r="F1120" s="67" t="s">
        <v>60</v>
      </c>
      <c r="G1120" s="151" t="s">
        <v>6657</v>
      </c>
      <c r="H1120" s="151"/>
      <c r="M1120" s="16"/>
    </row>
    <row r="1121" spans="2:13" hidden="1" x14ac:dyDescent="0.25">
      <c r="B1121" s="15"/>
      <c r="C1121" s="67" t="s">
        <v>1200</v>
      </c>
      <c r="D1121" s="67" t="s">
        <v>5180</v>
      </c>
      <c r="E1121" s="67" t="s">
        <v>65</v>
      </c>
      <c r="F1121" s="67" t="s">
        <v>60</v>
      </c>
      <c r="G1121" s="151" t="s">
        <v>6657</v>
      </c>
      <c r="H1121" s="151"/>
      <c r="M1121" s="16"/>
    </row>
    <row r="1122" spans="2:13" hidden="1" x14ac:dyDescent="0.25">
      <c r="B1122" s="15"/>
      <c r="C1122" s="67" t="s">
        <v>1208</v>
      </c>
      <c r="D1122" s="67" t="s">
        <v>5160</v>
      </c>
      <c r="E1122" s="67" t="s">
        <v>65</v>
      </c>
      <c r="F1122" s="67" t="s">
        <v>60</v>
      </c>
      <c r="G1122" s="151" t="s">
        <v>6657</v>
      </c>
      <c r="H1122" s="151"/>
      <c r="M1122" s="16"/>
    </row>
    <row r="1123" spans="2:13" hidden="1" x14ac:dyDescent="0.25">
      <c r="B1123" s="15"/>
      <c r="C1123" s="67" t="s">
        <v>1201</v>
      </c>
      <c r="D1123" s="67" t="s">
        <v>5172</v>
      </c>
      <c r="E1123" s="67" t="s">
        <v>65</v>
      </c>
      <c r="F1123" s="67" t="s">
        <v>60</v>
      </c>
      <c r="G1123" s="151" t="s">
        <v>6657</v>
      </c>
      <c r="H1123" s="151"/>
      <c r="M1123" s="16"/>
    </row>
    <row r="1124" spans="2:13" hidden="1" x14ac:dyDescent="0.25">
      <c r="B1124" s="15"/>
      <c r="C1124" s="67" t="s">
        <v>1209</v>
      </c>
      <c r="D1124" s="67" t="s">
        <v>5165</v>
      </c>
      <c r="E1124" s="67" t="s">
        <v>65</v>
      </c>
      <c r="F1124" s="67" t="s">
        <v>60</v>
      </c>
      <c r="G1124" s="151" t="s">
        <v>6657</v>
      </c>
      <c r="H1124" s="151"/>
      <c r="M1124" s="16"/>
    </row>
    <row r="1125" spans="2:13" hidden="1" x14ac:dyDescent="0.25">
      <c r="B1125" s="15"/>
      <c r="C1125" s="67" t="s">
        <v>1216</v>
      </c>
      <c r="D1125" s="67" t="s">
        <v>5141</v>
      </c>
      <c r="E1125" s="67" t="s">
        <v>65</v>
      </c>
      <c r="F1125" s="67" t="s">
        <v>60</v>
      </c>
      <c r="G1125" s="151" t="s">
        <v>4243</v>
      </c>
      <c r="H1125" s="151"/>
      <c r="M1125" s="16"/>
    </row>
    <row r="1126" spans="2:13" hidden="1" x14ac:dyDescent="0.25">
      <c r="B1126" s="15"/>
      <c r="C1126" s="67" t="s">
        <v>1217</v>
      </c>
      <c r="D1126" s="67" t="s">
        <v>5149</v>
      </c>
      <c r="E1126" s="67" t="s">
        <v>65</v>
      </c>
      <c r="F1126" s="67" t="s">
        <v>60</v>
      </c>
      <c r="G1126" s="151" t="s">
        <v>6657</v>
      </c>
      <c r="H1126" s="151"/>
      <c r="M1126" s="16"/>
    </row>
    <row r="1127" spans="2:13" hidden="1" x14ac:dyDescent="0.25">
      <c r="B1127" s="15"/>
      <c r="C1127" s="67" t="s">
        <v>1210</v>
      </c>
      <c r="D1127" s="67" t="s">
        <v>5185</v>
      </c>
      <c r="E1127" s="67" t="s">
        <v>65</v>
      </c>
      <c r="F1127" s="67" t="s">
        <v>60</v>
      </c>
      <c r="G1127" s="151" t="s">
        <v>6657</v>
      </c>
      <c r="H1127" s="151"/>
      <c r="M1127" s="16"/>
    </row>
    <row r="1128" spans="2:13" hidden="1" x14ac:dyDescent="0.25">
      <c r="B1128" s="15"/>
      <c r="C1128" s="67" t="s">
        <v>1211</v>
      </c>
      <c r="D1128" s="67" t="s">
        <v>5189</v>
      </c>
      <c r="E1128" s="67" t="s">
        <v>65</v>
      </c>
      <c r="F1128" s="67" t="s">
        <v>60</v>
      </c>
      <c r="G1128" s="151" t="s">
        <v>6657</v>
      </c>
      <c r="H1128" s="151"/>
      <c r="M1128" s="16"/>
    </row>
    <row r="1129" spans="2:13" hidden="1" x14ac:dyDescent="0.25">
      <c r="B1129" s="15"/>
      <c r="C1129" s="67" t="s">
        <v>1218</v>
      </c>
      <c r="D1129" s="67" t="s">
        <v>5157</v>
      </c>
      <c r="E1129" s="67" t="s">
        <v>65</v>
      </c>
      <c r="F1129" s="67" t="s">
        <v>60</v>
      </c>
      <c r="G1129" s="151" t="s">
        <v>6657</v>
      </c>
      <c r="H1129" s="151"/>
      <c r="M1129" s="16"/>
    </row>
    <row r="1130" spans="2:13" hidden="1" x14ac:dyDescent="0.25">
      <c r="B1130" s="15"/>
      <c r="C1130" s="67" t="s">
        <v>1219</v>
      </c>
      <c r="D1130" s="67" t="s">
        <v>5153</v>
      </c>
      <c r="E1130" s="67" t="s">
        <v>65</v>
      </c>
      <c r="F1130" s="67" t="s">
        <v>60</v>
      </c>
      <c r="G1130" s="151" t="s">
        <v>6657</v>
      </c>
      <c r="H1130" s="151"/>
      <c r="M1130" s="16"/>
    </row>
    <row r="1131" spans="2:13" hidden="1" x14ac:dyDescent="0.25">
      <c r="B1131" s="15"/>
      <c r="C1131" s="67" t="s">
        <v>1212</v>
      </c>
      <c r="D1131" s="67" t="s">
        <v>5169</v>
      </c>
      <c r="E1131" s="67" t="s">
        <v>65</v>
      </c>
      <c r="F1131" s="67" t="s">
        <v>60</v>
      </c>
      <c r="G1131" s="151" t="s">
        <v>6657</v>
      </c>
      <c r="H1131" s="151"/>
      <c r="M1131" s="16"/>
    </row>
    <row r="1132" spans="2:13" hidden="1" x14ac:dyDescent="0.25">
      <c r="B1132" s="15"/>
      <c r="C1132" s="67" t="s">
        <v>1213</v>
      </c>
      <c r="D1132" s="67" t="s">
        <v>5177</v>
      </c>
      <c r="E1132" s="67" t="s">
        <v>65</v>
      </c>
      <c r="F1132" s="67" t="s">
        <v>60</v>
      </c>
      <c r="G1132" s="151" t="s">
        <v>6657</v>
      </c>
      <c r="H1132" s="151"/>
      <c r="M1132" s="16"/>
    </row>
    <row r="1133" spans="2:13" hidden="1" x14ac:dyDescent="0.25">
      <c r="B1133" s="15"/>
      <c r="C1133" s="67" t="s">
        <v>1220</v>
      </c>
      <c r="D1133" s="67" t="s">
        <v>5145</v>
      </c>
      <c r="E1133" s="67" t="s">
        <v>65</v>
      </c>
      <c r="F1133" s="67" t="s">
        <v>60</v>
      </c>
      <c r="G1133" s="151" t="s">
        <v>6657</v>
      </c>
      <c r="H1133" s="151"/>
      <c r="M1133" s="16"/>
    </row>
    <row r="1134" spans="2:13" hidden="1" x14ac:dyDescent="0.25">
      <c r="B1134" s="15"/>
      <c r="C1134" s="67" t="s">
        <v>1214</v>
      </c>
      <c r="D1134" s="67" t="s">
        <v>5181</v>
      </c>
      <c r="E1134" s="67" t="s">
        <v>65</v>
      </c>
      <c r="F1134" s="67" t="s">
        <v>60</v>
      </c>
      <c r="G1134" s="151" t="s">
        <v>6657</v>
      </c>
      <c r="H1134" s="151"/>
      <c r="M1134" s="16"/>
    </row>
    <row r="1135" spans="2:13" hidden="1" x14ac:dyDescent="0.25">
      <c r="B1135" s="15"/>
      <c r="C1135" s="67" t="s">
        <v>1221</v>
      </c>
      <c r="D1135" s="67" t="s">
        <v>5161</v>
      </c>
      <c r="E1135" s="67" t="s">
        <v>65</v>
      </c>
      <c r="F1135" s="67" t="s">
        <v>60</v>
      </c>
      <c r="G1135" s="151" t="s">
        <v>6657</v>
      </c>
      <c r="H1135" s="151"/>
      <c r="M1135" s="16"/>
    </row>
    <row r="1136" spans="2:13" hidden="1" x14ac:dyDescent="0.25">
      <c r="B1136" s="15"/>
      <c r="C1136" s="67" t="s">
        <v>1215</v>
      </c>
      <c r="D1136" s="67" t="s">
        <v>5173</v>
      </c>
      <c r="E1136" s="67" t="s">
        <v>65</v>
      </c>
      <c r="F1136" s="67" t="s">
        <v>60</v>
      </c>
      <c r="G1136" s="151" t="s">
        <v>6657</v>
      </c>
      <c r="H1136" s="151"/>
      <c r="M1136" s="16"/>
    </row>
    <row r="1137" spans="2:13" hidden="1" x14ac:dyDescent="0.25">
      <c r="B1137" s="15"/>
      <c r="C1137" s="67" t="s">
        <v>1222</v>
      </c>
      <c r="D1137" s="67" t="s">
        <v>5166</v>
      </c>
      <c r="E1137" s="67" t="s">
        <v>65</v>
      </c>
      <c r="F1137" s="67" t="s">
        <v>60</v>
      </c>
      <c r="G1137" s="151" t="s">
        <v>6657</v>
      </c>
      <c r="H1137" s="151"/>
      <c r="M1137" s="16"/>
    </row>
    <row r="1138" spans="2:13" hidden="1" x14ac:dyDescent="0.25">
      <c r="B1138" s="15"/>
      <c r="C1138" s="67" t="s">
        <v>1229</v>
      </c>
      <c r="D1138" s="67" t="s">
        <v>5142</v>
      </c>
      <c r="E1138" s="67" t="s">
        <v>65</v>
      </c>
      <c r="F1138" s="67" t="s">
        <v>60</v>
      </c>
      <c r="G1138" s="151" t="s">
        <v>4243</v>
      </c>
      <c r="H1138" s="151"/>
      <c r="M1138" s="16"/>
    </row>
    <row r="1139" spans="2:13" hidden="1" x14ac:dyDescent="0.25">
      <c r="B1139" s="15"/>
      <c r="C1139" s="67" t="s">
        <v>1230</v>
      </c>
      <c r="D1139" s="67" t="s">
        <v>5150</v>
      </c>
      <c r="E1139" s="67" t="s">
        <v>65</v>
      </c>
      <c r="F1139" s="67" t="s">
        <v>60</v>
      </c>
      <c r="G1139" s="151" t="s">
        <v>6657</v>
      </c>
      <c r="H1139" s="151"/>
      <c r="M1139" s="16"/>
    </row>
    <row r="1140" spans="2:13" hidden="1" x14ac:dyDescent="0.25">
      <c r="B1140" s="15"/>
      <c r="C1140" s="67" t="s">
        <v>1223</v>
      </c>
      <c r="D1140" s="67" t="s">
        <v>5186</v>
      </c>
      <c r="E1140" s="67" t="s">
        <v>65</v>
      </c>
      <c r="F1140" s="67" t="s">
        <v>60</v>
      </c>
      <c r="G1140" s="151" t="s">
        <v>6657</v>
      </c>
      <c r="H1140" s="151"/>
      <c r="M1140" s="16"/>
    </row>
    <row r="1141" spans="2:13" hidden="1" x14ac:dyDescent="0.25">
      <c r="B1141" s="15"/>
      <c r="C1141" s="67" t="s">
        <v>1224</v>
      </c>
      <c r="D1141" s="67" t="s">
        <v>5190</v>
      </c>
      <c r="E1141" s="67" t="s">
        <v>65</v>
      </c>
      <c r="F1141" s="67" t="s">
        <v>60</v>
      </c>
      <c r="G1141" s="151" t="s">
        <v>6657</v>
      </c>
      <c r="H1141" s="151"/>
      <c r="M1141" s="16"/>
    </row>
    <row r="1142" spans="2:13" hidden="1" x14ac:dyDescent="0.25">
      <c r="B1142" s="15"/>
      <c r="C1142" s="67" t="s">
        <v>1231</v>
      </c>
      <c r="D1142" s="67" t="s">
        <v>5158</v>
      </c>
      <c r="E1142" s="67" t="s">
        <v>65</v>
      </c>
      <c r="F1142" s="67" t="s">
        <v>60</v>
      </c>
      <c r="G1142" s="151" t="s">
        <v>6657</v>
      </c>
      <c r="H1142" s="151"/>
      <c r="M1142" s="16"/>
    </row>
    <row r="1143" spans="2:13" hidden="1" x14ac:dyDescent="0.25">
      <c r="B1143" s="15"/>
      <c r="C1143" s="67" t="s">
        <v>1232</v>
      </c>
      <c r="D1143" s="67" t="s">
        <v>5154</v>
      </c>
      <c r="E1143" s="67" t="s">
        <v>65</v>
      </c>
      <c r="F1143" s="67" t="s">
        <v>60</v>
      </c>
      <c r="G1143" s="151" t="s">
        <v>6657</v>
      </c>
      <c r="H1143" s="151"/>
      <c r="M1143" s="16"/>
    </row>
    <row r="1144" spans="2:13" hidden="1" x14ac:dyDescent="0.25">
      <c r="B1144" s="15"/>
      <c r="C1144" s="67" t="s">
        <v>1225</v>
      </c>
      <c r="D1144" s="67" t="s">
        <v>5170</v>
      </c>
      <c r="E1144" s="67" t="s">
        <v>65</v>
      </c>
      <c r="F1144" s="67" t="s">
        <v>60</v>
      </c>
      <c r="G1144" s="151" t="s">
        <v>6657</v>
      </c>
      <c r="H1144" s="151"/>
      <c r="M1144" s="16"/>
    </row>
    <row r="1145" spans="2:13" hidden="1" x14ac:dyDescent="0.25">
      <c r="B1145" s="15"/>
      <c r="C1145" s="67" t="s">
        <v>1226</v>
      </c>
      <c r="D1145" s="67" t="s">
        <v>5178</v>
      </c>
      <c r="E1145" s="67" t="s">
        <v>65</v>
      </c>
      <c r="F1145" s="67" t="s">
        <v>60</v>
      </c>
      <c r="G1145" s="151" t="s">
        <v>6657</v>
      </c>
      <c r="H1145" s="151"/>
      <c r="M1145" s="16"/>
    </row>
    <row r="1146" spans="2:13" hidden="1" x14ac:dyDescent="0.25">
      <c r="B1146" s="15"/>
      <c r="C1146" s="67" t="s">
        <v>1233</v>
      </c>
      <c r="D1146" s="67" t="s">
        <v>5146</v>
      </c>
      <c r="E1146" s="67" t="s">
        <v>65</v>
      </c>
      <c r="F1146" s="67" t="s">
        <v>60</v>
      </c>
      <c r="G1146" s="151" t="s">
        <v>6657</v>
      </c>
      <c r="H1146" s="151"/>
      <c r="M1146" s="16"/>
    </row>
    <row r="1147" spans="2:13" hidden="1" x14ac:dyDescent="0.25">
      <c r="B1147" s="15"/>
      <c r="C1147" s="67" t="s">
        <v>1227</v>
      </c>
      <c r="D1147" s="67" t="s">
        <v>5182</v>
      </c>
      <c r="E1147" s="67" t="s">
        <v>65</v>
      </c>
      <c r="F1147" s="67" t="s">
        <v>60</v>
      </c>
      <c r="G1147" s="151" t="s">
        <v>6657</v>
      </c>
      <c r="H1147" s="151"/>
      <c r="M1147" s="16"/>
    </row>
    <row r="1148" spans="2:13" hidden="1" x14ac:dyDescent="0.25">
      <c r="B1148" s="15"/>
      <c r="C1148" s="67" t="s">
        <v>1234</v>
      </c>
      <c r="D1148" s="67" t="s">
        <v>5162</v>
      </c>
      <c r="E1148" s="67" t="s">
        <v>65</v>
      </c>
      <c r="F1148" s="67" t="s">
        <v>60</v>
      </c>
      <c r="G1148" s="151" t="s">
        <v>6657</v>
      </c>
      <c r="H1148" s="151"/>
      <c r="M1148" s="16"/>
    </row>
    <row r="1149" spans="2:13" hidden="1" x14ac:dyDescent="0.25">
      <c r="B1149" s="15"/>
      <c r="C1149" s="67" t="s">
        <v>1228</v>
      </c>
      <c r="D1149" s="67" t="s">
        <v>5174</v>
      </c>
      <c r="E1149" s="67" t="s">
        <v>65</v>
      </c>
      <c r="F1149" s="67" t="s">
        <v>60</v>
      </c>
      <c r="G1149" s="151" t="s">
        <v>6657</v>
      </c>
      <c r="H1149" s="151"/>
      <c r="M1149" s="16"/>
    </row>
    <row r="1150" spans="2:13" hidden="1" x14ac:dyDescent="0.25">
      <c r="B1150" s="15"/>
      <c r="C1150" s="67" t="s">
        <v>1235</v>
      </c>
      <c r="D1150" s="67" t="s">
        <v>5201</v>
      </c>
      <c r="E1150" s="67" t="s">
        <v>65</v>
      </c>
      <c r="F1150" s="67" t="s">
        <v>60</v>
      </c>
      <c r="G1150" s="151" t="s">
        <v>6657</v>
      </c>
      <c r="H1150" s="151"/>
      <c r="M1150" s="16"/>
    </row>
    <row r="1151" spans="2:13" hidden="1" x14ac:dyDescent="0.25">
      <c r="B1151" s="15"/>
      <c r="C1151" s="67" t="s">
        <v>1236</v>
      </c>
      <c r="D1151" s="67" t="s">
        <v>5202</v>
      </c>
      <c r="E1151" s="67" t="s">
        <v>65</v>
      </c>
      <c r="F1151" s="67" t="s">
        <v>60</v>
      </c>
      <c r="G1151" s="151" t="s">
        <v>6657</v>
      </c>
      <c r="H1151" s="151"/>
      <c r="M1151" s="16"/>
    </row>
    <row r="1152" spans="2:13" hidden="1" x14ac:dyDescent="0.25">
      <c r="B1152" s="15"/>
      <c r="C1152" s="67" t="s">
        <v>1237</v>
      </c>
      <c r="D1152" s="67" t="s">
        <v>5193</v>
      </c>
      <c r="E1152" s="67" t="s">
        <v>65</v>
      </c>
      <c r="F1152" s="67" t="s">
        <v>60</v>
      </c>
      <c r="G1152" s="151" t="s">
        <v>4243</v>
      </c>
      <c r="H1152" s="151"/>
      <c r="M1152" s="16"/>
    </row>
    <row r="1153" spans="2:13" hidden="1" x14ac:dyDescent="0.25">
      <c r="B1153" s="15"/>
      <c r="C1153" s="67" t="s">
        <v>1238</v>
      </c>
      <c r="D1153" s="67" t="s">
        <v>5194</v>
      </c>
      <c r="E1153" s="67" t="s">
        <v>65</v>
      </c>
      <c r="F1153" s="67" t="s">
        <v>60</v>
      </c>
      <c r="G1153" s="151" t="s">
        <v>6657</v>
      </c>
      <c r="H1153" s="151"/>
      <c r="M1153" s="16"/>
    </row>
    <row r="1154" spans="2:13" hidden="1" x14ac:dyDescent="0.25">
      <c r="B1154" s="15"/>
      <c r="C1154" s="67" t="s">
        <v>1239</v>
      </c>
      <c r="D1154" s="67" t="s">
        <v>5195</v>
      </c>
      <c r="E1154" s="67" t="s">
        <v>65</v>
      </c>
      <c r="F1154" s="67" t="s">
        <v>60</v>
      </c>
      <c r="G1154" s="151" t="s">
        <v>6657</v>
      </c>
      <c r="H1154" s="151"/>
      <c r="M1154" s="16"/>
    </row>
    <row r="1155" spans="2:13" hidden="1" x14ac:dyDescent="0.25">
      <c r="B1155" s="15"/>
      <c r="C1155" s="67" t="s">
        <v>1240</v>
      </c>
      <c r="D1155" s="67" t="s">
        <v>5196</v>
      </c>
      <c r="E1155" s="67" t="s">
        <v>65</v>
      </c>
      <c r="F1155" s="67" t="s">
        <v>60</v>
      </c>
      <c r="G1155" s="151" t="s">
        <v>6657</v>
      </c>
      <c r="H1155" s="151"/>
      <c r="M1155" s="16"/>
    </row>
    <row r="1156" spans="2:13" hidden="1" x14ac:dyDescent="0.25">
      <c r="B1156" s="15"/>
      <c r="C1156" s="67" t="s">
        <v>1241</v>
      </c>
      <c r="D1156" s="67" t="s">
        <v>5197</v>
      </c>
      <c r="E1156" s="67" t="s">
        <v>65</v>
      </c>
      <c r="F1156" s="67" t="s">
        <v>60</v>
      </c>
      <c r="G1156" s="151" t="s">
        <v>6657</v>
      </c>
      <c r="H1156" s="151"/>
      <c r="M1156" s="16"/>
    </row>
    <row r="1157" spans="2:13" hidden="1" x14ac:dyDescent="0.25">
      <c r="B1157" s="15"/>
      <c r="C1157" s="67" t="s">
        <v>1242</v>
      </c>
      <c r="D1157" s="67" t="s">
        <v>5198</v>
      </c>
      <c r="E1157" s="67" t="s">
        <v>65</v>
      </c>
      <c r="F1157" s="67" t="s">
        <v>60</v>
      </c>
      <c r="G1157" s="151" t="s">
        <v>6657</v>
      </c>
      <c r="H1157" s="151"/>
      <c r="M1157" s="16"/>
    </row>
    <row r="1158" spans="2:13" hidden="1" x14ac:dyDescent="0.25">
      <c r="B1158" s="15"/>
      <c r="C1158" s="67" t="s">
        <v>1243</v>
      </c>
      <c r="D1158" s="67" t="s">
        <v>5199</v>
      </c>
      <c r="E1158" s="67" t="s">
        <v>65</v>
      </c>
      <c r="F1158" s="67" t="s">
        <v>60</v>
      </c>
      <c r="G1158" s="151" t="s">
        <v>6657</v>
      </c>
      <c r="H1158" s="151"/>
      <c r="M1158" s="16"/>
    </row>
    <row r="1159" spans="2:13" hidden="1" x14ac:dyDescent="0.25">
      <c r="B1159" s="15"/>
      <c r="C1159" s="67" t="s">
        <v>1244</v>
      </c>
      <c r="D1159" s="67" t="s">
        <v>5200</v>
      </c>
      <c r="E1159" s="67" t="s">
        <v>65</v>
      </c>
      <c r="F1159" s="67" t="s">
        <v>60</v>
      </c>
      <c r="G1159" s="151" t="s">
        <v>6657</v>
      </c>
      <c r="H1159" s="151"/>
      <c r="M1159" s="16"/>
    </row>
    <row r="1160" spans="2:13" hidden="1" x14ac:dyDescent="0.25">
      <c r="B1160" s="15"/>
      <c r="C1160" s="67" t="s">
        <v>1245</v>
      </c>
      <c r="D1160" s="67" t="s">
        <v>5191</v>
      </c>
      <c r="E1160" s="67" t="s">
        <v>65</v>
      </c>
      <c r="F1160" s="67" t="s">
        <v>60</v>
      </c>
      <c r="G1160" s="151" t="s">
        <v>6657</v>
      </c>
      <c r="H1160" s="151"/>
      <c r="M1160" s="16"/>
    </row>
    <row r="1161" spans="2:13" hidden="1" x14ac:dyDescent="0.25">
      <c r="B1161" s="15"/>
      <c r="C1161" s="67" t="s">
        <v>1246</v>
      </c>
      <c r="D1161" s="67" t="s">
        <v>5192</v>
      </c>
      <c r="E1161" s="67" t="s">
        <v>65</v>
      </c>
      <c r="F1161" s="67" t="s">
        <v>60</v>
      </c>
      <c r="G1161" s="151" t="s">
        <v>6657</v>
      </c>
      <c r="H1161" s="151"/>
      <c r="M1161" s="16"/>
    </row>
    <row r="1162" spans="2:13" hidden="1" x14ac:dyDescent="0.25">
      <c r="B1162" s="15"/>
      <c r="C1162" s="67" t="s">
        <v>1247</v>
      </c>
      <c r="D1162" s="67" t="s">
        <v>4778</v>
      </c>
      <c r="E1162" s="67" t="s">
        <v>65</v>
      </c>
      <c r="F1162" s="67" t="s">
        <v>475</v>
      </c>
      <c r="G1162" s="151" t="s">
        <v>4243</v>
      </c>
      <c r="H1162" s="151"/>
      <c r="M1162" s="16"/>
    </row>
    <row r="1163" spans="2:13" hidden="1" x14ac:dyDescent="0.25">
      <c r="B1163" s="15"/>
      <c r="C1163" s="67" t="s">
        <v>1248</v>
      </c>
      <c r="D1163" s="67" t="s">
        <v>4716</v>
      </c>
      <c r="E1163" s="67" t="s">
        <v>65</v>
      </c>
      <c r="F1163" s="67" t="s">
        <v>232</v>
      </c>
      <c r="G1163" s="151" t="s">
        <v>4243</v>
      </c>
      <c r="H1163" s="151"/>
      <c r="M1163" s="16"/>
    </row>
    <row r="1164" spans="2:13" hidden="1" x14ac:dyDescent="0.25">
      <c r="B1164" s="15"/>
      <c r="C1164" s="67" t="s">
        <v>1249</v>
      </c>
      <c r="D1164" s="67" t="s">
        <v>4717</v>
      </c>
      <c r="E1164" s="67" t="s">
        <v>65</v>
      </c>
      <c r="F1164" s="67" t="s">
        <v>234</v>
      </c>
      <c r="G1164" s="151" t="s">
        <v>4243</v>
      </c>
      <c r="H1164" s="151"/>
      <c r="M1164" s="16"/>
    </row>
    <row r="1165" spans="2:13" hidden="1" x14ac:dyDescent="0.25">
      <c r="B1165" s="15"/>
      <c r="C1165" s="67" t="s">
        <v>1250</v>
      </c>
      <c r="D1165" s="67" t="s">
        <v>4718</v>
      </c>
      <c r="E1165" s="67" t="s">
        <v>65</v>
      </c>
      <c r="F1165" s="67" t="s">
        <v>236</v>
      </c>
      <c r="G1165" s="151" t="s">
        <v>4243</v>
      </c>
      <c r="H1165" s="151"/>
      <c r="M1165" s="16"/>
    </row>
    <row r="1166" spans="2:13" hidden="1" x14ac:dyDescent="0.25">
      <c r="B1166" s="15"/>
      <c r="C1166" s="67" t="s">
        <v>1251</v>
      </c>
      <c r="D1166" s="67" t="s">
        <v>4719</v>
      </c>
      <c r="E1166" s="67" t="s">
        <v>65</v>
      </c>
      <c r="F1166" s="67" t="s">
        <v>238</v>
      </c>
      <c r="G1166" s="151" t="s">
        <v>4243</v>
      </c>
      <c r="H1166" s="151"/>
      <c r="M1166" s="16"/>
    </row>
    <row r="1167" spans="2:13" hidden="1" x14ac:dyDescent="0.25">
      <c r="B1167" s="15"/>
      <c r="C1167" s="67" t="s">
        <v>1252</v>
      </c>
      <c r="D1167" s="67" t="s">
        <v>4720</v>
      </c>
      <c r="E1167" s="67" t="s">
        <v>65</v>
      </c>
      <c r="F1167" s="67" t="s">
        <v>240</v>
      </c>
      <c r="G1167" s="151" t="s">
        <v>4243</v>
      </c>
      <c r="H1167" s="151"/>
      <c r="M1167" s="16"/>
    </row>
    <row r="1168" spans="2:13" hidden="1" x14ac:dyDescent="0.25">
      <c r="B1168" s="15"/>
      <c r="C1168" s="67" t="s">
        <v>1253</v>
      </c>
      <c r="D1168" s="67" t="s">
        <v>4715</v>
      </c>
      <c r="E1168" s="67" t="s">
        <v>65</v>
      </c>
      <c r="F1168" s="67" t="s">
        <v>244</v>
      </c>
      <c r="G1168" s="151" t="s">
        <v>4243</v>
      </c>
      <c r="H1168" s="151"/>
      <c r="M1168" s="16"/>
    </row>
    <row r="1169" spans="2:13" hidden="1" x14ac:dyDescent="0.25">
      <c r="B1169" s="15"/>
      <c r="C1169" s="67" t="s">
        <v>1166</v>
      </c>
      <c r="D1169" s="67" t="s">
        <v>4825</v>
      </c>
      <c r="E1169" s="67" t="s">
        <v>65</v>
      </c>
      <c r="F1169" s="67" t="s">
        <v>191</v>
      </c>
      <c r="G1169" s="151" t="s">
        <v>6657</v>
      </c>
      <c r="H1169" s="151"/>
      <c r="M1169" s="16"/>
    </row>
    <row r="1170" spans="2:13" hidden="1" x14ac:dyDescent="0.25">
      <c r="B1170" s="15"/>
      <c r="C1170" s="67" t="s">
        <v>1167</v>
      </c>
      <c r="D1170" s="67" t="s">
        <v>4826</v>
      </c>
      <c r="E1170" s="67" t="s">
        <v>65</v>
      </c>
      <c r="F1170" s="67" t="s">
        <v>191</v>
      </c>
      <c r="G1170" s="151" t="s">
        <v>6657</v>
      </c>
      <c r="H1170" s="151"/>
      <c r="M1170" s="16"/>
    </row>
    <row r="1171" spans="2:13" hidden="1" x14ac:dyDescent="0.25">
      <c r="B1171" s="15"/>
      <c r="C1171" s="67" t="s">
        <v>1168</v>
      </c>
      <c r="D1171" s="67" t="s">
        <v>4828</v>
      </c>
      <c r="E1171" s="67" t="s">
        <v>65</v>
      </c>
      <c r="F1171" s="67" t="s">
        <v>191</v>
      </c>
      <c r="G1171" s="151" t="s">
        <v>6657</v>
      </c>
      <c r="H1171" s="151"/>
      <c r="M1171" s="16"/>
    </row>
    <row r="1172" spans="2:13" hidden="1" x14ac:dyDescent="0.25">
      <c r="B1172" s="15"/>
      <c r="C1172" s="67" t="s">
        <v>1169</v>
      </c>
      <c r="D1172" s="67" t="s">
        <v>4827</v>
      </c>
      <c r="E1172" s="67" t="s">
        <v>65</v>
      </c>
      <c r="F1172" s="67" t="s">
        <v>191</v>
      </c>
      <c r="G1172" s="151" t="s">
        <v>6657</v>
      </c>
      <c r="H1172" s="151"/>
      <c r="M1172" s="16"/>
    </row>
    <row r="1173" spans="2:13" hidden="1" x14ac:dyDescent="0.25">
      <c r="B1173" s="15"/>
      <c r="C1173" s="67" t="s">
        <v>1170</v>
      </c>
      <c r="D1173" s="67" t="s">
        <v>4829</v>
      </c>
      <c r="E1173" s="67" t="s">
        <v>65</v>
      </c>
      <c r="F1173" s="67" t="s">
        <v>191</v>
      </c>
      <c r="G1173" s="151" t="s">
        <v>6657</v>
      </c>
      <c r="H1173" s="151"/>
      <c r="M1173" s="16"/>
    </row>
    <row r="1174" spans="2:13" hidden="1" x14ac:dyDescent="0.25">
      <c r="B1174" s="15"/>
      <c r="C1174" s="67" t="s">
        <v>1171</v>
      </c>
      <c r="D1174" s="67" t="s">
        <v>4833</v>
      </c>
      <c r="E1174" s="67" t="s">
        <v>65</v>
      </c>
      <c r="F1174" s="67" t="s">
        <v>191</v>
      </c>
      <c r="G1174" s="151" t="s">
        <v>4243</v>
      </c>
      <c r="H1174" s="151"/>
      <c r="M1174" s="16"/>
    </row>
    <row r="1175" spans="2:13" hidden="1" x14ac:dyDescent="0.25">
      <c r="B1175" s="15"/>
      <c r="C1175" s="67" t="s">
        <v>1172</v>
      </c>
      <c r="D1175" s="67" t="s">
        <v>4834</v>
      </c>
      <c r="E1175" s="67" t="s">
        <v>65</v>
      </c>
      <c r="F1175" s="67" t="s">
        <v>191</v>
      </c>
      <c r="G1175" s="151" t="s">
        <v>6657</v>
      </c>
      <c r="H1175" s="151"/>
      <c r="M1175" s="16"/>
    </row>
    <row r="1176" spans="2:13" hidden="1" x14ac:dyDescent="0.25">
      <c r="B1176" s="15"/>
      <c r="C1176" s="67" t="s">
        <v>1173</v>
      </c>
      <c r="D1176" s="67" t="s">
        <v>4836</v>
      </c>
      <c r="E1176" s="67" t="s">
        <v>65</v>
      </c>
      <c r="F1176" s="67" t="s">
        <v>191</v>
      </c>
      <c r="G1176" s="151" t="s">
        <v>6657</v>
      </c>
      <c r="H1176" s="151"/>
      <c r="M1176" s="16"/>
    </row>
    <row r="1177" spans="2:13" hidden="1" x14ac:dyDescent="0.25">
      <c r="B1177" s="15"/>
      <c r="C1177" s="67" t="s">
        <v>1174</v>
      </c>
      <c r="D1177" s="67" t="s">
        <v>4838</v>
      </c>
      <c r="E1177" s="67" t="s">
        <v>65</v>
      </c>
      <c r="F1177" s="67" t="s">
        <v>191</v>
      </c>
      <c r="G1177" s="151" t="s">
        <v>6657</v>
      </c>
      <c r="H1177" s="151"/>
      <c r="M1177" s="16"/>
    </row>
    <row r="1178" spans="2:13" hidden="1" x14ac:dyDescent="0.25">
      <c r="B1178" s="15"/>
      <c r="C1178" s="67" t="s">
        <v>1175</v>
      </c>
      <c r="D1178" s="67" t="s">
        <v>4835</v>
      </c>
      <c r="E1178" s="67" t="s">
        <v>65</v>
      </c>
      <c r="F1178" s="67" t="s">
        <v>191</v>
      </c>
      <c r="G1178" s="151" t="s">
        <v>6657</v>
      </c>
      <c r="H1178" s="151"/>
      <c r="M1178" s="16"/>
    </row>
    <row r="1179" spans="2:13" hidden="1" x14ac:dyDescent="0.25">
      <c r="B1179" s="15"/>
      <c r="C1179" s="67" t="s">
        <v>1176</v>
      </c>
      <c r="D1179" s="67" t="s">
        <v>4837</v>
      </c>
      <c r="E1179" s="67" t="s">
        <v>65</v>
      </c>
      <c r="F1179" s="67" t="s">
        <v>191</v>
      </c>
      <c r="G1179" s="151" t="s">
        <v>6657</v>
      </c>
      <c r="H1179" s="151"/>
      <c r="M1179" s="16"/>
    </row>
    <row r="1180" spans="2:13" hidden="1" x14ac:dyDescent="0.25">
      <c r="B1180" s="15"/>
      <c r="C1180" s="67" t="s">
        <v>1177</v>
      </c>
      <c r="D1180" s="67" t="s">
        <v>4842</v>
      </c>
      <c r="E1180" s="67" t="s">
        <v>65</v>
      </c>
      <c r="F1180" s="67" t="s">
        <v>191</v>
      </c>
      <c r="G1180" s="151" t="s">
        <v>4243</v>
      </c>
      <c r="H1180" s="151"/>
      <c r="M1180" s="16"/>
    </row>
    <row r="1181" spans="2:13" hidden="1" x14ac:dyDescent="0.25">
      <c r="B1181" s="15"/>
      <c r="C1181" s="67" t="s">
        <v>1178</v>
      </c>
      <c r="D1181" s="67" t="s">
        <v>4843</v>
      </c>
      <c r="E1181" s="67" t="s">
        <v>65</v>
      </c>
      <c r="F1181" s="67" t="s">
        <v>191</v>
      </c>
      <c r="G1181" s="151" t="s">
        <v>6657</v>
      </c>
      <c r="H1181" s="151"/>
      <c r="M1181" s="16"/>
    </row>
    <row r="1182" spans="2:13" hidden="1" x14ac:dyDescent="0.25">
      <c r="B1182" s="15"/>
      <c r="C1182" s="67" t="s">
        <v>1179</v>
      </c>
      <c r="D1182" s="67" t="s">
        <v>4845</v>
      </c>
      <c r="E1182" s="67" t="s">
        <v>65</v>
      </c>
      <c r="F1182" s="67" t="s">
        <v>191</v>
      </c>
      <c r="G1182" s="151" t="s">
        <v>6657</v>
      </c>
      <c r="H1182" s="151"/>
      <c r="M1182" s="16"/>
    </row>
    <row r="1183" spans="2:13" hidden="1" x14ac:dyDescent="0.25">
      <c r="B1183" s="15"/>
      <c r="C1183" s="67" t="s">
        <v>1180</v>
      </c>
      <c r="D1183" s="67" t="s">
        <v>4847</v>
      </c>
      <c r="E1183" s="67" t="s">
        <v>65</v>
      </c>
      <c r="F1183" s="67" t="s">
        <v>191</v>
      </c>
      <c r="G1183" s="151" t="s">
        <v>6657</v>
      </c>
      <c r="H1183" s="151"/>
      <c r="M1183" s="16"/>
    </row>
    <row r="1184" spans="2:13" hidden="1" x14ac:dyDescent="0.25">
      <c r="B1184" s="15"/>
      <c r="C1184" s="67" t="s">
        <v>1181</v>
      </c>
      <c r="D1184" s="67" t="s">
        <v>4844</v>
      </c>
      <c r="E1184" s="67" t="s">
        <v>65</v>
      </c>
      <c r="F1184" s="67" t="s">
        <v>191</v>
      </c>
      <c r="G1184" s="151" t="s">
        <v>6657</v>
      </c>
      <c r="H1184" s="151"/>
      <c r="M1184" s="16"/>
    </row>
    <row r="1185" spans="2:13" hidden="1" x14ac:dyDescent="0.25">
      <c r="B1185" s="15"/>
      <c r="C1185" s="67" t="s">
        <v>1182</v>
      </c>
      <c r="D1185" s="67" t="s">
        <v>4846</v>
      </c>
      <c r="E1185" s="67" t="s">
        <v>65</v>
      </c>
      <c r="F1185" s="67" t="s">
        <v>191</v>
      </c>
      <c r="G1185" s="151" t="s">
        <v>6657</v>
      </c>
      <c r="H1185" s="151"/>
      <c r="M1185" s="16"/>
    </row>
    <row r="1186" spans="2:13" hidden="1" x14ac:dyDescent="0.25">
      <c r="B1186" s="15"/>
      <c r="C1186" s="67" t="s">
        <v>1254</v>
      </c>
      <c r="D1186" s="67" t="s">
        <v>5221</v>
      </c>
      <c r="E1186" s="67" t="s">
        <v>65</v>
      </c>
      <c r="F1186" s="67" t="s">
        <v>60</v>
      </c>
      <c r="G1186" s="151" t="s">
        <v>6657</v>
      </c>
      <c r="H1186" s="151"/>
      <c r="M1186" s="16"/>
    </row>
    <row r="1187" spans="2:13" hidden="1" x14ac:dyDescent="0.25">
      <c r="B1187" s="15"/>
      <c r="C1187" s="67" t="s">
        <v>1255</v>
      </c>
      <c r="D1187" s="67" t="s">
        <v>5222</v>
      </c>
      <c r="E1187" s="67" t="s">
        <v>65</v>
      </c>
      <c r="F1187" s="67" t="s">
        <v>60</v>
      </c>
      <c r="G1187" s="151" t="s">
        <v>6657</v>
      </c>
      <c r="H1187" s="151"/>
      <c r="M1187" s="16"/>
    </row>
    <row r="1188" spans="2:13" hidden="1" x14ac:dyDescent="0.25">
      <c r="B1188" s="15"/>
      <c r="C1188" s="67" t="s">
        <v>1256</v>
      </c>
      <c r="D1188" s="67" t="s">
        <v>5223</v>
      </c>
      <c r="E1188" s="67" t="s">
        <v>65</v>
      </c>
      <c r="F1188" s="67" t="s">
        <v>60</v>
      </c>
      <c r="G1188" s="151" t="s">
        <v>6657</v>
      </c>
      <c r="H1188" s="151"/>
      <c r="M1188" s="16"/>
    </row>
    <row r="1189" spans="2:13" hidden="1" x14ac:dyDescent="0.25">
      <c r="B1189" s="15"/>
      <c r="C1189" s="67" t="s">
        <v>1257</v>
      </c>
      <c r="D1189" s="67" t="s">
        <v>5224</v>
      </c>
      <c r="E1189" s="67" t="s">
        <v>65</v>
      </c>
      <c r="F1189" s="67" t="s">
        <v>60</v>
      </c>
      <c r="G1189" s="151" t="s">
        <v>6657</v>
      </c>
      <c r="H1189" s="151"/>
      <c r="M1189" s="16"/>
    </row>
    <row r="1190" spans="2:13" hidden="1" x14ac:dyDescent="0.25">
      <c r="B1190" s="15"/>
      <c r="C1190" s="67" t="s">
        <v>1258</v>
      </c>
      <c r="D1190" s="67" t="s">
        <v>5616</v>
      </c>
      <c r="E1190" s="67" t="s">
        <v>59</v>
      </c>
      <c r="F1190" s="67" t="s">
        <v>60</v>
      </c>
      <c r="G1190" s="151" t="s">
        <v>6657</v>
      </c>
      <c r="H1190" s="151"/>
      <c r="M1190" s="16"/>
    </row>
    <row r="1191" spans="2:13" hidden="1" x14ac:dyDescent="0.25">
      <c r="B1191" s="15"/>
      <c r="C1191" s="67" t="s">
        <v>1259</v>
      </c>
      <c r="D1191" s="67" t="s">
        <v>5541</v>
      </c>
      <c r="E1191" s="67" t="s">
        <v>59</v>
      </c>
      <c r="F1191" s="67" t="s">
        <v>60</v>
      </c>
      <c r="G1191" s="151" t="s">
        <v>6657</v>
      </c>
      <c r="H1191" s="151"/>
      <c r="M1191" s="16"/>
    </row>
    <row r="1192" spans="2:13" hidden="1" x14ac:dyDescent="0.25">
      <c r="B1192" s="15"/>
      <c r="C1192" s="67" t="s">
        <v>1260</v>
      </c>
      <c r="D1192" s="67" t="s">
        <v>6007</v>
      </c>
      <c r="E1192" s="67" t="s">
        <v>71</v>
      </c>
      <c r="F1192" s="67" t="s">
        <v>60</v>
      </c>
      <c r="G1192" s="151" t="s">
        <v>6657</v>
      </c>
      <c r="H1192" s="151"/>
      <c r="M1192" s="16"/>
    </row>
    <row r="1193" spans="2:13" hidden="1" x14ac:dyDescent="0.25">
      <c r="B1193" s="15"/>
      <c r="C1193" s="67" t="s">
        <v>1261</v>
      </c>
      <c r="D1193" s="67" t="s">
        <v>5637</v>
      </c>
      <c r="E1193" s="67" t="s">
        <v>59</v>
      </c>
      <c r="F1193" s="67" t="s">
        <v>60</v>
      </c>
      <c r="G1193" s="151" t="s">
        <v>6657</v>
      </c>
      <c r="H1193" s="151"/>
      <c r="M1193" s="16"/>
    </row>
    <row r="1194" spans="2:13" hidden="1" x14ac:dyDescent="0.25">
      <c r="B1194" s="15"/>
      <c r="C1194" s="67" t="s">
        <v>1262</v>
      </c>
      <c r="D1194" s="67" t="s">
        <v>5638</v>
      </c>
      <c r="E1194" s="67" t="s">
        <v>59</v>
      </c>
      <c r="F1194" s="67" t="s">
        <v>60</v>
      </c>
      <c r="G1194" s="151" t="s">
        <v>6657</v>
      </c>
      <c r="H1194" s="151"/>
      <c r="M1194" s="16"/>
    </row>
    <row r="1195" spans="2:13" hidden="1" x14ac:dyDescent="0.25">
      <c r="B1195" s="15"/>
      <c r="C1195" s="67" t="s">
        <v>1263</v>
      </c>
      <c r="D1195" s="67" t="s">
        <v>5972</v>
      </c>
      <c r="E1195" s="67" t="s">
        <v>101</v>
      </c>
      <c r="F1195" s="67" t="s">
        <v>60</v>
      </c>
      <c r="G1195" s="151" t="s">
        <v>6657</v>
      </c>
      <c r="H1195" s="151"/>
      <c r="M1195" s="16"/>
    </row>
    <row r="1196" spans="2:13" hidden="1" x14ac:dyDescent="0.25">
      <c r="B1196" s="15"/>
      <c r="C1196" s="67" t="s">
        <v>6625</v>
      </c>
      <c r="D1196" s="67" t="s">
        <v>6626</v>
      </c>
      <c r="E1196" s="67" t="s">
        <v>59</v>
      </c>
      <c r="F1196" s="67" t="s">
        <v>60</v>
      </c>
      <c r="G1196" s="151" t="s">
        <v>6657</v>
      </c>
      <c r="H1196" s="151"/>
      <c r="M1196" s="16"/>
    </row>
    <row r="1197" spans="2:13" hidden="1" x14ac:dyDescent="0.25">
      <c r="B1197" s="15"/>
      <c r="C1197" s="67" t="s">
        <v>6627</v>
      </c>
      <c r="D1197" s="67" t="s">
        <v>6628</v>
      </c>
      <c r="E1197" s="67" t="s">
        <v>59</v>
      </c>
      <c r="F1197" s="67" t="s">
        <v>60</v>
      </c>
      <c r="G1197" s="151" t="s">
        <v>6657</v>
      </c>
      <c r="H1197" s="151"/>
      <c r="M1197" s="16"/>
    </row>
    <row r="1198" spans="2:13" hidden="1" x14ac:dyDescent="0.25">
      <c r="B1198" s="15"/>
      <c r="C1198" s="67" t="s">
        <v>1264</v>
      </c>
      <c r="D1198" s="67" t="s">
        <v>5697</v>
      </c>
      <c r="E1198" s="67" t="s">
        <v>59</v>
      </c>
      <c r="F1198" s="67" t="s">
        <v>60</v>
      </c>
      <c r="G1198" s="151" t="s">
        <v>6657</v>
      </c>
      <c r="H1198" s="151"/>
      <c r="M1198" s="16"/>
    </row>
    <row r="1199" spans="2:13" hidden="1" x14ac:dyDescent="0.25">
      <c r="B1199" s="15"/>
      <c r="C1199" s="67" t="s">
        <v>1265</v>
      </c>
      <c r="D1199" s="67" t="s">
        <v>5698</v>
      </c>
      <c r="E1199" s="67" t="s">
        <v>59</v>
      </c>
      <c r="F1199" s="67" t="s">
        <v>60</v>
      </c>
      <c r="G1199" s="151" t="s">
        <v>6657</v>
      </c>
      <c r="H1199" s="151"/>
      <c r="M1199" s="16"/>
    </row>
    <row r="1200" spans="2:13" hidden="1" x14ac:dyDescent="0.25">
      <c r="B1200" s="15"/>
      <c r="C1200" s="67" t="s">
        <v>1266</v>
      </c>
      <c r="D1200" s="67" t="s">
        <v>5699</v>
      </c>
      <c r="E1200" s="67" t="s">
        <v>59</v>
      </c>
      <c r="F1200" s="67" t="s">
        <v>60</v>
      </c>
      <c r="G1200" s="151" t="s">
        <v>6657</v>
      </c>
      <c r="H1200" s="151"/>
      <c r="M1200" s="16"/>
    </row>
    <row r="1201" spans="2:13" hidden="1" x14ac:dyDescent="0.25">
      <c r="B1201" s="15"/>
      <c r="C1201" s="67" t="s">
        <v>1267</v>
      </c>
      <c r="D1201" s="67" t="s">
        <v>5824</v>
      </c>
      <c r="E1201" s="67" t="s">
        <v>59</v>
      </c>
      <c r="F1201" s="67" t="s">
        <v>60</v>
      </c>
      <c r="G1201" s="151" t="s">
        <v>6657</v>
      </c>
      <c r="H1201" s="151"/>
      <c r="M1201" s="16"/>
    </row>
    <row r="1202" spans="2:13" hidden="1" x14ac:dyDescent="0.25">
      <c r="B1202" s="15"/>
      <c r="C1202" s="67" t="s">
        <v>1268</v>
      </c>
      <c r="D1202" s="67" t="s">
        <v>5825</v>
      </c>
      <c r="E1202" s="67" t="s">
        <v>59</v>
      </c>
      <c r="F1202" s="67" t="s">
        <v>60</v>
      </c>
      <c r="G1202" s="151" t="s">
        <v>6657</v>
      </c>
      <c r="H1202" s="151"/>
      <c r="M1202" s="16"/>
    </row>
    <row r="1203" spans="2:13" hidden="1" x14ac:dyDescent="0.25">
      <c r="B1203" s="15"/>
      <c r="C1203" s="67" t="s">
        <v>1269</v>
      </c>
      <c r="D1203" s="67" t="s">
        <v>5826</v>
      </c>
      <c r="E1203" s="67" t="s">
        <v>59</v>
      </c>
      <c r="F1203" s="67" t="s">
        <v>60</v>
      </c>
      <c r="G1203" s="151" t="s">
        <v>6657</v>
      </c>
      <c r="H1203" s="151"/>
      <c r="M1203" s="16"/>
    </row>
    <row r="1204" spans="2:13" hidden="1" x14ac:dyDescent="0.25">
      <c r="B1204" s="15"/>
      <c r="C1204" s="67" t="s">
        <v>1270</v>
      </c>
      <c r="D1204" s="67" t="s">
        <v>5827</v>
      </c>
      <c r="E1204" s="67" t="s">
        <v>59</v>
      </c>
      <c r="F1204" s="67" t="s">
        <v>60</v>
      </c>
      <c r="G1204" s="151" t="s">
        <v>6657</v>
      </c>
      <c r="H1204" s="151"/>
      <c r="M1204" s="16"/>
    </row>
    <row r="1205" spans="2:13" hidden="1" x14ac:dyDescent="0.25">
      <c r="B1205" s="15"/>
      <c r="C1205" s="67" t="s">
        <v>1271</v>
      </c>
      <c r="D1205" s="67" t="s">
        <v>5828</v>
      </c>
      <c r="E1205" s="67" t="s">
        <v>59</v>
      </c>
      <c r="F1205" s="67" t="s">
        <v>60</v>
      </c>
      <c r="G1205" s="151" t="s">
        <v>6657</v>
      </c>
      <c r="H1205" s="151"/>
      <c r="M1205" s="16"/>
    </row>
    <row r="1206" spans="2:13" hidden="1" x14ac:dyDescent="0.25">
      <c r="B1206" s="15"/>
      <c r="C1206" s="67" t="s">
        <v>1272</v>
      </c>
      <c r="D1206" s="67" t="s">
        <v>5829</v>
      </c>
      <c r="E1206" s="67" t="s">
        <v>59</v>
      </c>
      <c r="F1206" s="67" t="s">
        <v>60</v>
      </c>
      <c r="G1206" s="151" t="s">
        <v>6657</v>
      </c>
      <c r="H1206" s="151"/>
      <c r="M1206" s="16"/>
    </row>
    <row r="1207" spans="2:13" hidden="1" x14ac:dyDescent="0.25">
      <c r="B1207" s="15"/>
      <c r="C1207" s="67" t="s">
        <v>1273</v>
      </c>
      <c r="D1207" s="67" t="s">
        <v>1274</v>
      </c>
      <c r="E1207" s="67" t="s">
        <v>59</v>
      </c>
      <c r="F1207" s="67" t="s">
        <v>60</v>
      </c>
      <c r="G1207" s="151" t="s">
        <v>6657</v>
      </c>
      <c r="H1207" s="151"/>
      <c r="M1207" s="16"/>
    </row>
    <row r="1208" spans="2:13" hidden="1" x14ac:dyDescent="0.25">
      <c r="B1208" s="15"/>
      <c r="C1208" s="67" t="s">
        <v>1275</v>
      </c>
      <c r="D1208" s="67" t="s">
        <v>4889</v>
      </c>
      <c r="E1208" s="67" t="s">
        <v>78</v>
      </c>
      <c r="F1208" s="67" t="s">
        <v>60</v>
      </c>
      <c r="G1208" s="151" t="s">
        <v>6657</v>
      </c>
      <c r="H1208" s="151"/>
      <c r="M1208" s="16"/>
    </row>
    <row r="1209" spans="2:13" hidden="1" x14ac:dyDescent="0.25">
      <c r="B1209" s="15"/>
      <c r="C1209" s="67" t="s">
        <v>1276</v>
      </c>
      <c r="D1209" s="67" t="s">
        <v>4890</v>
      </c>
      <c r="E1209" s="67" t="s">
        <v>78</v>
      </c>
      <c r="F1209" s="67" t="s">
        <v>60</v>
      </c>
      <c r="G1209" s="151" t="s">
        <v>6657</v>
      </c>
      <c r="H1209" s="151"/>
      <c r="M1209" s="16"/>
    </row>
    <row r="1210" spans="2:13" hidden="1" x14ac:dyDescent="0.25">
      <c r="B1210" s="15"/>
      <c r="C1210" s="67" t="s">
        <v>1277</v>
      </c>
      <c r="D1210" s="67" t="s">
        <v>4891</v>
      </c>
      <c r="E1210" s="67" t="s">
        <v>78</v>
      </c>
      <c r="F1210" s="67" t="s">
        <v>60</v>
      </c>
      <c r="G1210" s="151" t="s">
        <v>6657</v>
      </c>
      <c r="H1210" s="151"/>
      <c r="M1210" s="16"/>
    </row>
    <row r="1211" spans="2:13" hidden="1" x14ac:dyDescent="0.25">
      <c r="B1211" s="15"/>
      <c r="C1211" s="67" t="s">
        <v>1278</v>
      </c>
      <c r="D1211" s="67" t="s">
        <v>5130</v>
      </c>
      <c r="E1211" s="67" t="s">
        <v>134</v>
      </c>
      <c r="F1211" s="67" t="s">
        <v>60</v>
      </c>
      <c r="G1211" s="151" t="s">
        <v>6657</v>
      </c>
      <c r="H1211" s="151"/>
      <c r="M1211" s="16"/>
    </row>
    <row r="1212" spans="2:13" hidden="1" x14ac:dyDescent="0.25">
      <c r="B1212" s="15"/>
      <c r="C1212" s="67" t="s">
        <v>1279</v>
      </c>
      <c r="D1212" s="67" t="s">
        <v>5131</v>
      </c>
      <c r="E1212" s="67" t="s">
        <v>134</v>
      </c>
      <c r="F1212" s="67" t="s">
        <v>60</v>
      </c>
      <c r="G1212" s="151" t="s">
        <v>6657</v>
      </c>
      <c r="H1212" s="151"/>
      <c r="M1212" s="16"/>
    </row>
    <row r="1213" spans="2:13" hidden="1" x14ac:dyDescent="0.25">
      <c r="B1213" s="15"/>
      <c r="C1213" s="67" t="s">
        <v>1280</v>
      </c>
      <c r="D1213" s="67" t="s">
        <v>5132</v>
      </c>
      <c r="E1213" s="67" t="s">
        <v>134</v>
      </c>
      <c r="F1213" s="67" t="s">
        <v>60</v>
      </c>
      <c r="G1213" s="151" t="s">
        <v>6657</v>
      </c>
      <c r="H1213" s="151"/>
      <c r="M1213" s="16"/>
    </row>
    <row r="1214" spans="2:13" hidden="1" x14ac:dyDescent="0.25">
      <c r="B1214" s="15"/>
      <c r="C1214" s="67" t="s">
        <v>1281</v>
      </c>
      <c r="D1214" s="67" t="s">
        <v>5133</v>
      </c>
      <c r="E1214" s="67" t="s">
        <v>134</v>
      </c>
      <c r="F1214" s="67" t="s">
        <v>60</v>
      </c>
      <c r="G1214" s="151" t="s">
        <v>6657</v>
      </c>
      <c r="H1214" s="151"/>
      <c r="M1214" s="16"/>
    </row>
    <row r="1215" spans="2:13" hidden="1" x14ac:dyDescent="0.25">
      <c r="B1215" s="15"/>
      <c r="C1215" s="67" t="s">
        <v>1282</v>
      </c>
      <c r="D1215" s="67" t="s">
        <v>5134</v>
      </c>
      <c r="E1215" s="67" t="s">
        <v>134</v>
      </c>
      <c r="F1215" s="67" t="s">
        <v>60</v>
      </c>
      <c r="G1215" s="151" t="s">
        <v>6657</v>
      </c>
      <c r="H1215" s="151"/>
      <c r="M1215" s="16"/>
    </row>
    <row r="1216" spans="2:13" hidden="1" x14ac:dyDescent="0.25">
      <c r="B1216" s="15"/>
      <c r="C1216" s="67" t="s">
        <v>1283</v>
      </c>
      <c r="D1216" s="67" t="s">
        <v>5135</v>
      </c>
      <c r="E1216" s="67" t="s">
        <v>134</v>
      </c>
      <c r="F1216" s="67" t="s">
        <v>60</v>
      </c>
      <c r="G1216" s="151" t="s">
        <v>6657</v>
      </c>
      <c r="H1216" s="151"/>
      <c r="M1216" s="16"/>
    </row>
    <row r="1217" spans="2:13" hidden="1" x14ac:dyDescent="0.25">
      <c r="B1217" s="15"/>
      <c r="C1217" s="67" t="s">
        <v>1284</v>
      </c>
      <c r="D1217" s="67" t="s">
        <v>5136</v>
      </c>
      <c r="E1217" s="67" t="s">
        <v>134</v>
      </c>
      <c r="F1217" s="67" t="s">
        <v>60</v>
      </c>
      <c r="G1217" s="151" t="s">
        <v>6657</v>
      </c>
      <c r="H1217" s="151"/>
      <c r="M1217" s="16"/>
    </row>
    <row r="1218" spans="2:13" hidden="1" x14ac:dyDescent="0.25">
      <c r="B1218" s="15"/>
      <c r="C1218" s="67" t="s">
        <v>1285</v>
      </c>
      <c r="D1218" s="67" t="s">
        <v>4702</v>
      </c>
      <c r="E1218" s="67" t="s">
        <v>134</v>
      </c>
      <c r="F1218" s="67" t="s">
        <v>232</v>
      </c>
      <c r="G1218" s="151" t="s">
        <v>6657</v>
      </c>
      <c r="H1218" s="151"/>
      <c r="M1218" s="16"/>
    </row>
    <row r="1219" spans="2:13" hidden="1" x14ac:dyDescent="0.25">
      <c r="B1219" s="15"/>
      <c r="C1219" s="67" t="s">
        <v>1286</v>
      </c>
      <c r="D1219" s="67" t="s">
        <v>4703</v>
      </c>
      <c r="E1219" s="67" t="s">
        <v>134</v>
      </c>
      <c r="F1219" s="67" t="s">
        <v>234</v>
      </c>
      <c r="G1219" s="151" t="s">
        <v>6657</v>
      </c>
      <c r="H1219" s="151"/>
      <c r="M1219" s="16"/>
    </row>
    <row r="1220" spans="2:13" hidden="1" x14ac:dyDescent="0.25">
      <c r="B1220" s="15"/>
      <c r="C1220" s="67" t="s">
        <v>1287</v>
      </c>
      <c r="D1220" s="67" t="s">
        <v>4704</v>
      </c>
      <c r="E1220" s="67" t="s">
        <v>134</v>
      </c>
      <c r="F1220" s="67" t="s">
        <v>236</v>
      </c>
      <c r="G1220" s="151" t="s">
        <v>6657</v>
      </c>
      <c r="H1220" s="151"/>
      <c r="M1220" s="16"/>
    </row>
    <row r="1221" spans="2:13" hidden="1" x14ac:dyDescent="0.25">
      <c r="B1221" s="15"/>
      <c r="C1221" s="67" t="s">
        <v>1288</v>
      </c>
      <c r="D1221" s="67" t="s">
        <v>4705</v>
      </c>
      <c r="E1221" s="67" t="s">
        <v>134</v>
      </c>
      <c r="F1221" s="67" t="s">
        <v>238</v>
      </c>
      <c r="G1221" s="151" t="s">
        <v>6657</v>
      </c>
      <c r="H1221" s="151"/>
      <c r="M1221" s="16"/>
    </row>
    <row r="1222" spans="2:13" hidden="1" x14ac:dyDescent="0.25">
      <c r="B1222" s="15"/>
      <c r="C1222" s="67" t="s">
        <v>1289</v>
      </c>
      <c r="D1222" s="67" t="s">
        <v>4706</v>
      </c>
      <c r="E1222" s="67" t="s">
        <v>134</v>
      </c>
      <c r="F1222" s="67" t="s">
        <v>240</v>
      </c>
      <c r="G1222" s="151" t="s">
        <v>6657</v>
      </c>
      <c r="H1222" s="151"/>
      <c r="M1222" s="16"/>
    </row>
    <row r="1223" spans="2:13" hidden="1" x14ac:dyDescent="0.25">
      <c r="B1223" s="15"/>
      <c r="C1223" s="67" t="s">
        <v>1290</v>
      </c>
      <c r="D1223" s="67" t="s">
        <v>4707</v>
      </c>
      <c r="E1223" s="67" t="s">
        <v>134</v>
      </c>
      <c r="F1223" s="67" t="s">
        <v>475</v>
      </c>
      <c r="G1223" s="151" t="s">
        <v>6657</v>
      </c>
      <c r="H1223" s="151"/>
      <c r="M1223" s="16"/>
    </row>
    <row r="1224" spans="2:13" hidden="1" x14ac:dyDescent="0.25">
      <c r="B1224" s="15"/>
      <c r="C1224" s="67" t="s">
        <v>1291</v>
      </c>
      <c r="D1224" s="67" t="s">
        <v>4821</v>
      </c>
      <c r="E1224" s="67" t="s">
        <v>134</v>
      </c>
      <c r="F1224" s="67" t="s">
        <v>191</v>
      </c>
      <c r="G1224" s="151" t="s">
        <v>6657</v>
      </c>
      <c r="H1224" s="151"/>
      <c r="M1224" s="16"/>
    </row>
    <row r="1225" spans="2:13" hidden="1" x14ac:dyDescent="0.25">
      <c r="B1225" s="15"/>
      <c r="C1225" s="67" t="s">
        <v>1292</v>
      </c>
      <c r="D1225" s="67" t="s">
        <v>4701</v>
      </c>
      <c r="E1225" s="67" t="s">
        <v>134</v>
      </c>
      <c r="F1225" s="67" t="s">
        <v>244</v>
      </c>
      <c r="G1225" s="151" t="s">
        <v>6657</v>
      </c>
      <c r="H1225" s="151"/>
      <c r="M1225" s="16"/>
    </row>
    <row r="1226" spans="2:13" hidden="1" x14ac:dyDescent="0.25">
      <c r="B1226" s="15"/>
      <c r="C1226" s="67" t="s">
        <v>1293</v>
      </c>
      <c r="D1226" s="67" t="s">
        <v>5797</v>
      </c>
      <c r="E1226" s="67" t="s">
        <v>59</v>
      </c>
      <c r="F1226" s="67" t="s">
        <v>60</v>
      </c>
      <c r="G1226" s="151" t="s">
        <v>6657</v>
      </c>
      <c r="H1226" s="151"/>
      <c r="M1226" s="16"/>
    </row>
    <row r="1227" spans="2:13" hidden="1" x14ac:dyDescent="0.25">
      <c r="B1227" s="15"/>
      <c r="C1227" s="67" t="s">
        <v>1294</v>
      </c>
      <c r="D1227" s="67" t="s">
        <v>5798</v>
      </c>
      <c r="E1227" s="67" t="s">
        <v>59</v>
      </c>
      <c r="F1227" s="67" t="s">
        <v>60</v>
      </c>
      <c r="G1227" s="151" t="s">
        <v>6657</v>
      </c>
      <c r="H1227" s="151"/>
      <c r="M1227" s="16"/>
    </row>
    <row r="1228" spans="2:13" hidden="1" x14ac:dyDescent="0.25">
      <c r="B1228" s="15"/>
      <c r="C1228" s="67" t="s">
        <v>1295</v>
      </c>
      <c r="D1228" s="67" t="s">
        <v>5621</v>
      </c>
      <c r="E1228" s="67" t="s">
        <v>59</v>
      </c>
      <c r="F1228" s="67" t="s">
        <v>60</v>
      </c>
      <c r="G1228" s="151" t="s">
        <v>6657</v>
      </c>
      <c r="H1228" s="151"/>
      <c r="M1228" s="16"/>
    </row>
    <row r="1229" spans="2:13" hidden="1" x14ac:dyDescent="0.25">
      <c r="B1229" s="15"/>
      <c r="C1229" s="67" t="s">
        <v>1296</v>
      </c>
      <c r="D1229" s="67" t="s">
        <v>5622</v>
      </c>
      <c r="E1229" s="67" t="s">
        <v>59</v>
      </c>
      <c r="F1229" s="67" t="s">
        <v>60</v>
      </c>
      <c r="G1229" s="151" t="s">
        <v>6657</v>
      </c>
      <c r="H1229" s="151"/>
      <c r="M1229" s="16"/>
    </row>
    <row r="1230" spans="2:13" hidden="1" x14ac:dyDescent="0.25">
      <c r="B1230" s="15"/>
      <c r="C1230" s="67" t="s">
        <v>1297</v>
      </c>
      <c r="D1230" s="67" t="s">
        <v>5995</v>
      </c>
      <c r="E1230" s="67" t="s">
        <v>71</v>
      </c>
      <c r="F1230" s="67" t="s">
        <v>60</v>
      </c>
      <c r="G1230" s="151" t="s">
        <v>6657</v>
      </c>
      <c r="H1230" s="151"/>
      <c r="M1230" s="16"/>
    </row>
    <row r="1231" spans="2:13" hidden="1" x14ac:dyDescent="0.25">
      <c r="B1231" s="15"/>
      <c r="C1231" s="67" t="s">
        <v>1298</v>
      </c>
      <c r="D1231" s="67" t="s">
        <v>5996</v>
      </c>
      <c r="E1231" s="67" t="s">
        <v>71</v>
      </c>
      <c r="F1231" s="67" t="s">
        <v>60</v>
      </c>
      <c r="G1231" s="151" t="s">
        <v>6657</v>
      </c>
      <c r="H1231" s="151"/>
      <c r="M1231" s="16"/>
    </row>
    <row r="1232" spans="2:13" hidden="1" x14ac:dyDescent="0.25">
      <c r="B1232" s="15"/>
      <c r="C1232" s="67" t="s">
        <v>1299</v>
      </c>
      <c r="D1232" s="67" t="s">
        <v>5997</v>
      </c>
      <c r="E1232" s="67" t="s">
        <v>71</v>
      </c>
      <c r="F1232" s="67" t="s">
        <v>60</v>
      </c>
      <c r="G1232" s="151" t="s">
        <v>6657</v>
      </c>
      <c r="H1232" s="151"/>
      <c r="M1232" s="16"/>
    </row>
    <row r="1233" spans="2:13" hidden="1" x14ac:dyDescent="0.25">
      <c r="B1233" s="15"/>
      <c r="C1233" s="67" t="s">
        <v>1300</v>
      </c>
      <c r="D1233" s="67" t="s">
        <v>5998</v>
      </c>
      <c r="E1233" s="67" t="s">
        <v>71</v>
      </c>
      <c r="F1233" s="67" t="s">
        <v>60</v>
      </c>
      <c r="G1233" s="151" t="s">
        <v>6657</v>
      </c>
      <c r="H1233" s="151"/>
      <c r="M1233" s="16"/>
    </row>
    <row r="1234" spans="2:13" hidden="1" x14ac:dyDescent="0.25">
      <c r="B1234" s="15"/>
      <c r="C1234" s="67" t="s">
        <v>1301</v>
      </c>
      <c r="D1234" s="67" t="s">
        <v>5558</v>
      </c>
      <c r="E1234" s="67" t="s">
        <v>59</v>
      </c>
      <c r="F1234" s="67" t="s">
        <v>60</v>
      </c>
      <c r="G1234" s="151" t="s">
        <v>6657</v>
      </c>
      <c r="H1234" s="151"/>
      <c r="M1234" s="16"/>
    </row>
    <row r="1235" spans="2:13" hidden="1" x14ac:dyDescent="0.25">
      <c r="B1235" s="15"/>
      <c r="C1235" s="67" t="s">
        <v>1673</v>
      </c>
      <c r="D1235" s="67" t="s">
        <v>4966</v>
      </c>
      <c r="E1235" s="67" t="s">
        <v>86</v>
      </c>
      <c r="F1235" s="67" t="s">
        <v>60</v>
      </c>
      <c r="G1235" s="151" t="s">
        <v>6657</v>
      </c>
      <c r="H1235" s="151"/>
      <c r="M1235" s="16"/>
    </row>
    <row r="1236" spans="2:13" hidden="1" x14ac:dyDescent="0.25">
      <c r="B1236" s="15"/>
      <c r="C1236" s="67" t="s">
        <v>1302</v>
      </c>
      <c r="D1236" s="67" t="s">
        <v>4954</v>
      </c>
      <c r="E1236" s="67" t="s">
        <v>86</v>
      </c>
      <c r="F1236" s="67" t="s">
        <v>60</v>
      </c>
      <c r="G1236" s="151" t="s">
        <v>4243</v>
      </c>
      <c r="H1236" s="151"/>
      <c r="M1236" s="16"/>
    </row>
    <row r="1237" spans="2:13" hidden="1" x14ac:dyDescent="0.25">
      <c r="B1237" s="15"/>
      <c r="C1237" s="67" t="s">
        <v>1303</v>
      </c>
      <c r="D1237" s="67" t="s">
        <v>4955</v>
      </c>
      <c r="E1237" s="67" t="s">
        <v>86</v>
      </c>
      <c r="F1237" s="67" t="s">
        <v>60</v>
      </c>
      <c r="G1237" s="151" t="s">
        <v>4243</v>
      </c>
      <c r="H1237" s="151"/>
      <c r="M1237" s="16"/>
    </row>
    <row r="1238" spans="2:13" hidden="1" x14ac:dyDescent="0.25">
      <c r="B1238" s="15"/>
      <c r="C1238" s="67" t="s">
        <v>1304</v>
      </c>
      <c r="D1238" s="67" t="s">
        <v>4956</v>
      </c>
      <c r="E1238" s="67" t="s">
        <v>86</v>
      </c>
      <c r="F1238" s="67" t="s">
        <v>60</v>
      </c>
      <c r="G1238" s="151" t="s">
        <v>4243</v>
      </c>
      <c r="H1238" s="151"/>
      <c r="M1238" s="16"/>
    </row>
    <row r="1239" spans="2:13" hidden="1" x14ac:dyDescent="0.25">
      <c r="B1239" s="15"/>
      <c r="C1239" s="67" t="s">
        <v>1305</v>
      </c>
      <c r="D1239" s="67" t="s">
        <v>4957</v>
      </c>
      <c r="E1239" s="67" t="s">
        <v>86</v>
      </c>
      <c r="F1239" s="67" t="s">
        <v>60</v>
      </c>
      <c r="G1239" s="151" t="s">
        <v>4243</v>
      </c>
      <c r="H1239" s="151"/>
      <c r="M1239" s="16"/>
    </row>
    <row r="1240" spans="2:13" hidden="1" x14ac:dyDescent="0.25">
      <c r="B1240" s="15"/>
      <c r="C1240" s="67" t="s">
        <v>1306</v>
      </c>
      <c r="D1240" s="67" t="s">
        <v>4964</v>
      </c>
      <c r="E1240" s="67" t="s">
        <v>86</v>
      </c>
      <c r="F1240" s="67" t="s">
        <v>60</v>
      </c>
      <c r="G1240" s="151" t="s">
        <v>6657</v>
      </c>
      <c r="H1240" s="151"/>
      <c r="M1240" s="16"/>
    </row>
    <row r="1241" spans="2:13" hidden="1" x14ac:dyDescent="0.25">
      <c r="B1241" s="15"/>
      <c r="C1241" s="67" t="s">
        <v>1307</v>
      </c>
      <c r="D1241" s="67" t="s">
        <v>4965</v>
      </c>
      <c r="E1241" s="67" t="s">
        <v>86</v>
      </c>
      <c r="F1241" s="67" t="s">
        <v>60</v>
      </c>
      <c r="G1241" s="151" t="s">
        <v>6657</v>
      </c>
      <c r="H1241" s="151"/>
      <c r="M1241" s="16"/>
    </row>
    <row r="1242" spans="2:13" hidden="1" x14ac:dyDescent="0.25">
      <c r="B1242" s="15"/>
      <c r="C1242" s="67" t="s">
        <v>1308</v>
      </c>
      <c r="D1242" s="67" t="s">
        <v>4958</v>
      </c>
      <c r="E1242" s="67" t="s">
        <v>86</v>
      </c>
      <c r="F1242" s="67" t="s">
        <v>60</v>
      </c>
      <c r="G1242" s="151" t="s">
        <v>6657</v>
      </c>
      <c r="H1242" s="151"/>
      <c r="M1242" s="16"/>
    </row>
    <row r="1243" spans="2:13" hidden="1" x14ac:dyDescent="0.25">
      <c r="B1243" s="15"/>
      <c r="C1243" s="67" t="s">
        <v>1309</v>
      </c>
      <c r="D1243" s="67" t="s">
        <v>4963</v>
      </c>
      <c r="E1243" s="67" t="s">
        <v>86</v>
      </c>
      <c r="F1243" s="67" t="s">
        <v>60</v>
      </c>
      <c r="G1243" s="151" t="s">
        <v>6657</v>
      </c>
      <c r="H1243" s="151"/>
      <c r="M1243" s="16"/>
    </row>
    <row r="1244" spans="2:13" hidden="1" x14ac:dyDescent="0.25">
      <c r="B1244" s="15"/>
      <c r="C1244" s="67" t="s">
        <v>1310</v>
      </c>
      <c r="D1244" s="67" t="s">
        <v>4959</v>
      </c>
      <c r="E1244" s="67" t="s">
        <v>86</v>
      </c>
      <c r="F1244" s="67" t="s">
        <v>60</v>
      </c>
      <c r="G1244" s="151" t="s">
        <v>6657</v>
      </c>
      <c r="H1244" s="151"/>
      <c r="M1244" s="16"/>
    </row>
    <row r="1245" spans="2:13" hidden="1" x14ac:dyDescent="0.25">
      <c r="B1245" s="15"/>
      <c r="C1245" s="67" t="s">
        <v>1311</v>
      </c>
      <c r="D1245" s="67" t="s">
        <v>4960</v>
      </c>
      <c r="E1245" s="67" t="s">
        <v>86</v>
      </c>
      <c r="F1245" s="67" t="s">
        <v>60</v>
      </c>
      <c r="G1245" s="151" t="s">
        <v>6657</v>
      </c>
      <c r="H1245" s="151"/>
      <c r="M1245" s="16"/>
    </row>
    <row r="1246" spans="2:13" hidden="1" x14ac:dyDescent="0.25">
      <c r="B1246" s="15"/>
      <c r="C1246" s="67" t="s">
        <v>1312</v>
      </c>
      <c r="D1246" s="67" t="s">
        <v>4961</v>
      </c>
      <c r="E1246" s="67" t="s">
        <v>86</v>
      </c>
      <c r="F1246" s="67" t="s">
        <v>60</v>
      </c>
      <c r="G1246" s="151" t="s">
        <v>6657</v>
      </c>
      <c r="H1246" s="151"/>
      <c r="M1246" s="16"/>
    </row>
    <row r="1247" spans="2:13" hidden="1" x14ac:dyDescent="0.25">
      <c r="B1247" s="15"/>
      <c r="C1247" s="67" t="s">
        <v>1313</v>
      </c>
      <c r="D1247" s="67" t="s">
        <v>4962</v>
      </c>
      <c r="E1247" s="67" t="s">
        <v>86</v>
      </c>
      <c r="F1247" s="67" t="s">
        <v>60</v>
      </c>
      <c r="G1247" s="151" t="s">
        <v>6657</v>
      </c>
      <c r="H1247" s="151"/>
      <c r="M1247" s="16"/>
    </row>
    <row r="1248" spans="2:13" hidden="1" x14ac:dyDescent="0.25">
      <c r="B1248" s="15"/>
      <c r="C1248" s="67" t="s">
        <v>1314</v>
      </c>
      <c r="D1248" s="67" t="s">
        <v>6023</v>
      </c>
      <c r="E1248" s="67" t="s">
        <v>71</v>
      </c>
      <c r="F1248" s="67" t="s">
        <v>60</v>
      </c>
      <c r="G1248" s="151" t="s">
        <v>6657</v>
      </c>
      <c r="H1248" s="151"/>
      <c r="M1248" s="16"/>
    </row>
    <row r="1249" spans="2:13" hidden="1" x14ac:dyDescent="0.25">
      <c r="B1249" s="15"/>
      <c r="C1249" s="67" t="s">
        <v>1315</v>
      </c>
      <c r="D1249" s="67" t="s">
        <v>6024</v>
      </c>
      <c r="E1249" s="67" t="s">
        <v>71</v>
      </c>
      <c r="F1249" s="67" t="s">
        <v>60</v>
      </c>
      <c r="G1249" s="151" t="s">
        <v>6657</v>
      </c>
      <c r="H1249" s="151"/>
      <c r="M1249" s="16"/>
    </row>
    <row r="1250" spans="2:13" hidden="1" x14ac:dyDescent="0.25">
      <c r="B1250" s="15"/>
      <c r="C1250" s="67" t="s">
        <v>1316</v>
      </c>
      <c r="D1250" s="67" t="s">
        <v>6019</v>
      </c>
      <c r="E1250" s="67" t="s">
        <v>71</v>
      </c>
      <c r="F1250" s="67" t="s">
        <v>60</v>
      </c>
      <c r="G1250" s="151" t="s">
        <v>6657</v>
      </c>
      <c r="H1250" s="151"/>
      <c r="M1250" s="16"/>
    </row>
    <row r="1251" spans="2:13" hidden="1" x14ac:dyDescent="0.25">
      <c r="B1251" s="15"/>
      <c r="C1251" s="67" t="s">
        <v>1317</v>
      </c>
      <c r="D1251" s="67" t="s">
        <v>6020</v>
      </c>
      <c r="E1251" s="67" t="s">
        <v>71</v>
      </c>
      <c r="F1251" s="67" t="s">
        <v>60</v>
      </c>
      <c r="G1251" s="151" t="s">
        <v>6657</v>
      </c>
      <c r="H1251" s="151"/>
      <c r="M1251" s="16"/>
    </row>
    <row r="1252" spans="2:13" hidden="1" x14ac:dyDescent="0.25">
      <c r="B1252" s="15"/>
      <c r="C1252" s="67" t="s">
        <v>1318</v>
      </c>
      <c r="D1252" s="67" t="s">
        <v>6001</v>
      </c>
      <c r="E1252" s="67" t="s">
        <v>71</v>
      </c>
      <c r="F1252" s="67" t="s">
        <v>60</v>
      </c>
      <c r="G1252" s="151" t="s">
        <v>6657</v>
      </c>
      <c r="H1252" s="151"/>
      <c r="M1252" s="16"/>
    </row>
    <row r="1253" spans="2:13" hidden="1" x14ac:dyDescent="0.25">
      <c r="B1253" s="15"/>
      <c r="C1253" s="67" t="s">
        <v>1319</v>
      </c>
      <c r="D1253" s="67" t="s">
        <v>6002</v>
      </c>
      <c r="E1253" s="67" t="s">
        <v>71</v>
      </c>
      <c r="F1253" s="67" t="s">
        <v>60</v>
      </c>
      <c r="G1253" s="151" t="s">
        <v>6657</v>
      </c>
      <c r="H1253" s="151"/>
      <c r="M1253" s="16"/>
    </row>
    <row r="1254" spans="2:13" hidden="1" x14ac:dyDescent="0.25">
      <c r="B1254" s="15"/>
      <c r="C1254" s="67" t="s">
        <v>6589</v>
      </c>
      <c r="D1254" s="67" t="s">
        <v>6590</v>
      </c>
      <c r="E1254" s="67" t="s">
        <v>149</v>
      </c>
      <c r="F1254" s="67" t="s">
        <v>60</v>
      </c>
      <c r="G1254" s="151" t="s">
        <v>6657</v>
      </c>
      <c r="H1254" s="151"/>
      <c r="M1254" s="16"/>
    </row>
    <row r="1255" spans="2:13" hidden="1" x14ac:dyDescent="0.25">
      <c r="B1255" s="15"/>
      <c r="C1255" s="67" t="s">
        <v>1320</v>
      </c>
      <c r="D1255" s="67" t="s">
        <v>4946</v>
      </c>
      <c r="E1255" s="67" t="s">
        <v>149</v>
      </c>
      <c r="F1255" s="67" t="s">
        <v>60</v>
      </c>
      <c r="G1255" s="151" t="s">
        <v>6657</v>
      </c>
      <c r="H1255" s="151"/>
      <c r="M1255" s="16"/>
    </row>
    <row r="1256" spans="2:13" hidden="1" x14ac:dyDescent="0.25">
      <c r="B1256" s="15"/>
      <c r="C1256" s="67" t="s">
        <v>1321</v>
      </c>
      <c r="D1256" s="67" t="s">
        <v>5832</v>
      </c>
      <c r="E1256" s="67" t="s">
        <v>59</v>
      </c>
      <c r="F1256" s="67" t="s">
        <v>60</v>
      </c>
      <c r="G1256" s="151" t="s">
        <v>6657</v>
      </c>
      <c r="H1256" s="151"/>
      <c r="M1256" s="16"/>
    </row>
    <row r="1257" spans="2:13" hidden="1" x14ac:dyDescent="0.25">
      <c r="B1257" s="15"/>
      <c r="C1257" s="67" t="s">
        <v>1322</v>
      </c>
      <c r="D1257" s="67" t="s">
        <v>5560</v>
      </c>
      <c r="E1257" s="67" t="s">
        <v>59</v>
      </c>
      <c r="F1257" s="67" t="s">
        <v>60</v>
      </c>
      <c r="G1257" s="151" t="s">
        <v>6657</v>
      </c>
      <c r="H1257" s="151"/>
      <c r="M1257" s="16"/>
    </row>
    <row r="1258" spans="2:13" hidden="1" x14ac:dyDescent="0.25">
      <c r="B1258" s="15"/>
      <c r="C1258" s="67" t="s">
        <v>1323</v>
      </c>
      <c r="D1258" s="67" t="s">
        <v>1324</v>
      </c>
      <c r="E1258" s="67" t="s">
        <v>59</v>
      </c>
      <c r="F1258" s="67" t="s">
        <v>60</v>
      </c>
      <c r="G1258" s="151" t="s">
        <v>6657</v>
      </c>
      <c r="H1258" s="151"/>
      <c r="M1258" s="16"/>
    </row>
    <row r="1259" spans="2:13" hidden="1" x14ac:dyDescent="0.25">
      <c r="B1259" s="15"/>
      <c r="C1259" s="67" t="s">
        <v>6613</v>
      </c>
      <c r="D1259" s="67" t="s">
        <v>6614</v>
      </c>
      <c r="E1259" s="67" t="s">
        <v>59</v>
      </c>
      <c r="F1259" s="67" t="s">
        <v>60</v>
      </c>
      <c r="G1259" s="151" t="s">
        <v>6657</v>
      </c>
      <c r="H1259" s="151"/>
      <c r="M1259" s="16"/>
    </row>
    <row r="1260" spans="2:13" hidden="1" x14ac:dyDescent="0.25">
      <c r="B1260" s="15"/>
      <c r="C1260" s="67" t="s">
        <v>1325</v>
      </c>
      <c r="D1260" s="67" t="s">
        <v>4882</v>
      </c>
      <c r="E1260" s="67" t="s">
        <v>78</v>
      </c>
      <c r="F1260" s="67" t="s">
        <v>60</v>
      </c>
      <c r="G1260" s="151" t="s">
        <v>6657</v>
      </c>
      <c r="H1260" s="151"/>
      <c r="M1260" s="16"/>
    </row>
    <row r="1261" spans="2:13" hidden="1" x14ac:dyDescent="0.25">
      <c r="B1261" s="15"/>
      <c r="C1261" s="67" t="s">
        <v>1326</v>
      </c>
      <c r="D1261" s="67" t="s">
        <v>1327</v>
      </c>
      <c r="E1261" s="67" t="s">
        <v>59</v>
      </c>
      <c r="F1261" s="67" t="s">
        <v>60</v>
      </c>
      <c r="G1261" s="151" t="s">
        <v>6657</v>
      </c>
      <c r="H1261" s="151"/>
      <c r="M1261" s="16"/>
    </row>
    <row r="1262" spans="2:13" hidden="1" x14ac:dyDescent="0.25">
      <c r="B1262" s="15"/>
      <c r="C1262" s="67" t="s">
        <v>6621</v>
      </c>
      <c r="D1262" s="67" t="s">
        <v>6622</v>
      </c>
      <c r="E1262" s="67" t="s">
        <v>59</v>
      </c>
      <c r="F1262" s="67" t="s">
        <v>60</v>
      </c>
      <c r="G1262" s="151" t="s">
        <v>6657</v>
      </c>
      <c r="H1262" s="151"/>
      <c r="M1262" s="16"/>
    </row>
    <row r="1263" spans="2:13" hidden="1" x14ac:dyDescent="0.25">
      <c r="B1263" s="15"/>
      <c r="C1263" s="67" t="s">
        <v>1328</v>
      </c>
      <c r="D1263" s="67" t="s">
        <v>4775</v>
      </c>
      <c r="E1263" s="67" t="s">
        <v>86</v>
      </c>
      <c r="F1263" s="67" t="s">
        <v>475</v>
      </c>
      <c r="G1263" s="151" t="s">
        <v>4243</v>
      </c>
      <c r="H1263" s="151"/>
      <c r="M1263" s="16"/>
    </row>
    <row r="1264" spans="2:13" hidden="1" x14ac:dyDescent="0.25">
      <c r="B1264" s="15"/>
      <c r="C1264" s="67" t="s">
        <v>1329</v>
      </c>
      <c r="D1264" s="67" t="s">
        <v>4723</v>
      </c>
      <c r="E1264" s="67" t="s">
        <v>86</v>
      </c>
      <c r="F1264" s="67" t="s">
        <v>232</v>
      </c>
      <c r="G1264" s="151" t="s">
        <v>6657</v>
      </c>
      <c r="H1264" s="151"/>
      <c r="M1264" s="16"/>
    </row>
    <row r="1265" spans="2:13" hidden="1" x14ac:dyDescent="0.25">
      <c r="B1265" s="15"/>
      <c r="C1265" s="67" t="s">
        <v>1330</v>
      </c>
      <c r="D1265" s="67" t="s">
        <v>4724</v>
      </c>
      <c r="E1265" s="67" t="s">
        <v>86</v>
      </c>
      <c r="F1265" s="67" t="s">
        <v>234</v>
      </c>
      <c r="G1265" s="151" t="s">
        <v>6657</v>
      </c>
      <c r="H1265" s="151"/>
      <c r="M1265" s="16"/>
    </row>
    <row r="1266" spans="2:13" hidden="1" x14ac:dyDescent="0.25">
      <c r="B1266" s="15"/>
      <c r="C1266" s="67" t="s">
        <v>1331</v>
      </c>
      <c r="D1266" s="67" t="s">
        <v>4725</v>
      </c>
      <c r="E1266" s="67" t="s">
        <v>86</v>
      </c>
      <c r="F1266" s="67" t="s">
        <v>236</v>
      </c>
      <c r="G1266" s="151" t="s">
        <v>6657</v>
      </c>
      <c r="H1266" s="151"/>
      <c r="M1266" s="16"/>
    </row>
    <row r="1267" spans="2:13" hidden="1" x14ac:dyDescent="0.25">
      <c r="B1267" s="15"/>
      <c r="C1267" s="67" t="s">
        <v>1332</v>
      </c>
      <c r="D1267" s="67" t="s">
        <v>4726</v>
      </c>
      <c r="E1267" s="67" t="s">
        <v>86</v>
      </c>
      <c r="F1267" s="67" t="s">
        <v>238</v>
      </c>
      <c r="G1267" s="151" t="s">
        <v>6657</v>
      </c>
      <c r="H1267" s="151"/>
      <c r="M1267" s="16"/>
    </row>
    <row r="1268" spans="2:13" hidden="1" x14ac:dyDescent="0.25">
      <c r="B1268" s="15"/>
      <c r="C1268" s="67" t="s">
        <v>1333</v>
      </c>
      <c r="D1268" s="67" t="s">
        <v>4727</v>
      </c>
      <c r="E1268" s="67" t="s">
        <v>86</v>
      </c>
      <c r="F1268" s="67" t="s">
        <v>240</v>
      </c>
      <c r="G1268" s="151" t="s">
        <v>6657</v>
      </c>
      <c r="H1268" s="151"/>
      <c r="M1268" s="16"/>
    </row>
    <row r="1269" spans="2:13" hidden="1" x14ac:dyDescent="0.25">
      <c r="B1269" s="15"/>
      <c r="C1269" s="67" t="s">
        <v>1334</v>
      </c>
      <c r="D1269" s="67" t="s">
        <v>4722</v>
      </c>
      <c r="E1269" s="67" t="s">
        <v>86</v>
      </c>
      <c r="F1269" s="67" t="s">
        <v>460</v>
      </c>
      <c r="G1269" s="151" t="s">
        <v>4243</v>
      </c>
      <c r="H1269" s="151"/>
      <c r="M1269" s="16"/>
    </row>
    <row r="1270" spans="2:13" hidden="1" x14ac:dyDescent="0.25">
      <c r="B1270" s="15"/>
      <c r="C1270" s="67" t="s">
        <v>1335</v>
      </c>
      <c r="D1270" s="67" t="s">
        <v>4804</v>
      </c>
      <c r="E1270" s="67" t="s">
        <v>86</v>
      </c>
      <c r="F1270" s="67" t="s">
        <v>191</v>
      </c>
      <c r="G1270" s="151" t="s">
        <v>4243</v>
      </c>
      <c r="H1270" s="151"/>
      <c r="M1270" s="16"/>
    </row>
    <row r="1271" spans="2:13" hidden="1" x14ac:dyDescent="0.25">
      <c r="B1271" s="15"/>
      <c r="C1271" s="67" t="s">
        <v>1336</v>
      </c>
      <c r="D1271" s="67" t="s">
        <v>4721</v>
      </c>
      <c r="E1271" s="67" t="s">
        <v>86</v>
      </c>
      <c r="F1271" s="67" t="s">
        <v>244</v>
      </c>
      <c r="G1271" s="151" t="s">
        <v>4243</v>
      </c>
      <c r="H1271" s="151"/>
      <c r="M1271" s="16"/>
    </row>
    <row r="1272" spans="2:13" hidden="1" x14ac:dyDescent="0.25">
      <c r="B1272" s="15"/>
      <c r="C1272" s="67" t="s">
        <v>1338</v>
      </c>
      <c r="D1272" s="67" t="s">
        <v>5988</v>
      </c>
      <c r="E1272" s="67" t="s">
        <v>65</v>
      </c>
      <c r="F1272" s="67" t="s">
        <v>60</v>
      </c>
      <c r="G1272" s="151" t="s">
        <v>6657</v>
      </c>
      <c r="H1272" s="151"/>
      <c r="M1272" s="16"/>
    </row>
    <row r="1273" spans="2:13" hidden="1" x14ac:dyDescent="0.25">
      <c r="B1273" s="15"/>
      <c r="C1273" s="67" t="s">
        <v>1337</v>
      </c>
      <c r="D1273" s="67" t="s">
        <v>5987</v>
      </c>
      <c r="E1273" s="67" t="s">
        <v>65</v>
      </c>
      <c r="F1273" s="67" t="s">
        <v>60</v>
      </c>
      <c r="G1273" s="151" t="s">
        <v>6657</v>
      </c>
      <c r="H1273" s="151"/>
      <c r="M1273" s="16"/>
    </row>
    <row r="1274" spans="2:13" hidden="1" x14ac:dyDescent="0.25">
      <c r="B1274" s="15"/>
      <c r="C1274" s="67" t="s">
        <v>1339</v>
      </c>
      <c r="D1274" s="67" t="s">
        <v>4923</v>
      </c>
      <c r="E1274" s="67" t="s">
        <v>144</v>
      </c>
      <c r="F1274" s="67" t="s">
        <v>60</v>
      </c>
      <c r="G1274" s="151" t="s">
        <v>6657</v>
      </c>
      <c r="H1274" s="151"/>
      <c r="M1274" s="16"/>
    </row>
    <row r="1275" spans="2:13" hidden="1" x14ac:dyDescent="0.25">
      <c r="B1275" s="15"/>
      <c r="C1275" s="67" t="s">
        <v>1340</v>
      </c>
      <c r="D1275" s="67" t="s">
        <v>1341</v>
      </c>
      <c r="E1275" s="67" t="s">
        <v>59</v>
      </c>
      <c r="F1275" s="67" t="s">
        <v>60</v>
      </c>
      <c r="G1275" s="151" t="s">
        <v>6657</v>
      </c>
      <c r="H1275" s="151"/>
      <c r="M1275" s="16"/>
    </row>
    <row r="1276" spans="2:13" hidden="1" x14ac:dyDescent="0.25">
      <c r="B1276" s="15"/>
      <c r="C1276" s="67" t="s">
        <v>1342</v>
      </c>
      <c r="D1276" s="67" t="s">
        <v>1343</v>
      </c>
      <c r="E1276" s="67" t="s">
        <v>59</v>
      </c>
      <c r="F1276" s="67" t="s">
        <v>60</v>
      </c>
      <c r="G1276" s="151" t="s">
        <v>6657</v>
      </c>
      <c r="H1276" s="151"/>
      <c r="M1276" s="16"/>
    </row>
    <row r="1277" spans="2:13" hidden="1" x14ac:dyDescent="0.25">
      <c r="B1277" s="15"/>
      <c r="C1277" s="67" t="s">
        <v>1344</v>
      </c>
      <c r="D1277" s="67" t="s">
        <v>1345</v>
      </c>
      <c r="E1277" s="67" t="s">
        <v>59</v>
      </c>
      <c r="F1277" s="67" t="s">
        <v>60</v>
      </c>
      <c r="G1277" s="151" t="s">
        <v>6657</v>
      </c>
      <c r="H1277" s="151"/>
      <c r="M1277" s="16"/>
    </row>
    <row r="1278" spans="2:13" hidden="1" x14ac:dyDescent="0.25">
      <c r="B1278" s="15"/>
      <c r="C1278" s="67" t="s">
        <v>1346</v>
      </c>
      <c r="D1278" s="67" t="s">
        <v>1347</v>
      </c>
      <c r="E1278" s="67" t="s">
        <v>59</v>
      </c>
      <c r="F1278" s="67" t="s">
        <v>60</v>
      </c>
      <c r="G1278" s="151" t="s">
        <v>6657</v>
      </c>
      <c r="H1278" s="151"/>
      <c r="M1278" s="16"/>
    </row>
    <row r="1279" spans="2:13" hidden="1" x14ac:dyDescent="0.25">
      <c r="B1279" s="15"/>
      <c r="C1279" s="67" t="s">
        <v>1348</v>
      </c>
      <c r="D1279" s="67" t="s">
        <v>5435</v>
      </c>
      <c r="E1279" s="67" t="s">
        <v>59</v>
      </c>
      <c r="F1279" s="67" t="s">
        <v>60</v>
      </c>
      <c r="G1279" s="151" t="s">
        <v>6657</v>
      </c>
      <c r="H1279" s="151"/>
      <c r="M1279" s="16"/>
    </row>
    <row r="1280" spans="2:13" hidden="1" x14ac:dyDescent="0.25">
      <c r="B1280" s="15"/>
      <c r="C1280" s="67" t="s">
        <v>1349</v>
      </c>
      <c r="D1280" s="67" t="s">
        <v>5436</v>
      </c>
      <c r="E1280" s="67" t="s">
        <v>59</v>
      </c>
      <c r="F1280" s="67" t="s">
        <v>60</v>
      </c>
      <c r="G1280" s="151" t="s">
        <v>6657</v>
      </c>
      <c r="H1280" s="151"/>
      <c r="M1280" s="16"/>
    </row>
    <row r="1281" spans="2:13" hidden="1" x14ac:dyDescent="0.25">
      <c r="B1281" s="15"/>
      <c r="C1281" s="67" t="s">
        <v>1350</v>
      </c>
      <c r="D1281" s="67" t="s">
        <v>5437</v>
      </c>
      <c r="E1281" s="67" t="s">
        <v>59</v>
      </c>
      <c r="F1281" s="67" t="s">
        <v>60</v>
      </c>
      <c r="G1281" s="151" t="s">
        <v>6657</v>
      </c>
      <c r="H1281" s="151"/>
      <c r="M1281" s="16"/>
    </row>
    <row r="1282" spans="2:13" hidden="1" x14ac:dyDescent="0.25">
      <c r="B1282" s="15"/>
      <c r="C1282" s="67" t="s">
        <v>1351</v>
      </c>
      <c r="D1282" s="67" t="s">
        <v>5438</v>
      </c>
      <c r="E1282" s="67" t="s">
        <v>59</v>
      </c>
      <c r="F1282" s="67" t="s">
        <v>60</v>
      </c>
      <c r="G1282" s="151" t="s">
        <v>6657</v>
      </c>
      <c r="H1282" s="151"/>
      <c r="M1282" s="16"/>
    </row>
    <row r="1283" spans="2:13" hidden="1" x14ac:dyDescent="0.25">
      <c r="B1283" s="15"/>
      <c r="C1283" s="67" t="s">
        <v>1352</v>
      </c>
      <c r="D1283" s="67" t="s">
        <v>5540</v>
      </c>
      <c r="E1283" s="67" t="s">
        <v>59</v>
      </c>
      <c r="F1283" s="67" t="s">
        <v>60</v>
      </c>
      <c r="G1283" s="151" t="s">
        <v>6657</v>
      </c>
      <c r="H1283" s="151"/>
      <c r="M1283" s="16"/>
    </row>
    <row r="1284" spans="2:13" hidden="1" x14ac:dyDescent="0.25">
      <c r="B1284" s="15"/>
      <c r="C1284" s="67" t="s">
        <v>1353</v>
      </c>
      <c r="D1284" s="67" t="s">
        <v>6171</v>
      </c>
      <c r="E1284" s="67" t="s">
        <v>71</v>
      </c>
      <c r="F1284" s="67" t="s">
        <v>71</v>
      </c>
      <c r="G1284" s="151" t="s">
        <v>6657</v>
      </c>
      <c r="H1284" s="151"/>
      <c r="M1284" s="16"/>
    </row>
    <row r="1285" spans="2:13" hidden="1" x14ac:dyDescent="0.25">
      <c r="B1285" s="15"/>
      <c r="C1285" s="67" t="s">
        <v>1354</v>
      </c>
      <c r="D1285" s="67" t="s">
        <v>5422</v>
      </c>
      <c r="E1285" s="67" t="s">
        <v>59</v>
      </c>
      <c r="F1285" s="67" t="s">
        <v>60</v>
      </c>
      <c r="G1285" s="151" t="s">
        <v>6657</v>
      </c>
      <c r="H1285" s="151"/>
      <c r="M1285" s="16"/>
    </row>
    <row r="1286" spans="2:13" hidden="1" x14ac:dyDescent="0.25">
      <c r="B1286" s="15"/>
      <c r="C1286" s="67" t="s">
        <v>1355</v>
      </c>
      <c r="D1286" s="67" t="s">
        <v>5423</v>
      </c>
      <c r="E1286" s="67" t="s">
        <v>59</v>
      </c>
      <c r="F1286" s="67" t="s">
        <v>60</v>
      </c>
      <c r="G1286" s="151" t="s">
        <v>6657</v>
      </c>
      <c r="H1286" s="151"/>
      <c r="M1286" s="16"/>
    </row>
    <row r="1287" spans="2:13" hidden="1" x14ac:dyDescent="0.25">
      <c r="B1287" s="15"/>
      <c r="C1287" s="67" t="s">
        <v>1356</v>
      </c>
      <c r="D1287" s="67" t="s">
        <v>5536</v>
      </c>
      <c r="E1287" s="67" t="s">
        <v>59</v>
      </c>
      <c r="F1287" s="67" t="s">
        <v>60</v>
      </c>
      <c r="G1287" s="151" t="s">
        <v>6657</v>
      </c>
      <c r="H1287" s="151"/>
      <c r="M1287" s="16"/>
    </row>
    <row r="1288" spans="2:13" hidden="1" x14ac:dyDescent="0.25">
      <c r="B1288" s="15"/>
      <c r="C1288" s="67" t="s">
        <v>1357</v>
      </c>
      <c r="D1288" s="67" t="s">
        <v>5537</v>
      </c>
      <c r="E1288" s="67" t="s">
        <v>59</v>
      </c>
      <c r="F1288" s="67" t="s">
        <v>60</v>
      </c>
      <c r="G1288" s="151" t="s">
        <v>6657</v>
      </c>
      <c r="H1288" s="151"/>
      <c r="M1288" s="16"/>
    </row>
    <row r="1289" spans="2:13" hidden="1" x14ac:dyDescent="0.25">
      <c r="B1289" s="15"/>
      <c r="C1289" s="67" t="s">
        <v>1388</v>
      </c>
      <c r="D1289" s="67" t="s">
        <v>4861</v>
      </c>
      <c r="E1289" s="67" t="s">
        <v>78</v>
      </c>
      <c r="F1289" s="67" t="s">
        <v>60</v>
      </c>
      <c r="G1289" s="151" t="s">
        <v>6657</v>
      </c>
      <c r="H1289" s="151"/>
      <c r="M1289" s="16"/>
    </row>
    <row r="1290" spans="2:13" hidden="1" x14ac:dyDescent="0.25">
      <c r="B1290" s="15"/>
      <c r="C1290" s="67" t="s">
        <v>1389</v>
      </c>
      <c r="D1290" s="67" t="s">
        <v>1390</v>
      </c>
      <c r="E1290" s="67" t="s">
        <v>59</v>
      </c>
      <c r="F1290" s="67" t="s">
        <v>60</v>
      </c>
      <c r="G1290" s="151" t="s">
        <v>6657</v>
      </c>
      <c r="H1290" s="151"/>
      <c r="M1290" s="16"/>
    </row>
    <row r="1291" spans="2:13" hidden="1" x14ac:dyDescent="0.25">
      <c r="B1291" s="15"/>
      <c r="C1291" s="67" t="s">
        <v>6599</v>
      </c>
      <c r="D1291" s="67" t="s">
        <v>6600</v>
      </c>
      <c r="E1291" s="67" t="s">
        <v>59</v>
      </c>
      <c r="F1291" s="67" t="s">
        <v>60</v>
      </c>
      <c r="G1291" s="151" t="s">
        <v>6657</v>
      </c>
      <c r="H1291" s="151"/>
      <c r="M1291" s="16"/>
    </row>
    <row r="1292" spans="2:13" hidden="1" x14ac:dyDescent="0.25">
      <c r="B1292" s="15"/>
      <c r="C1292" s="67" t="s">
        <v>6603</v>
      </c>
      <c r="D1292" s="67" t="s">
        <v>6604</v>
      </c>
      <c r="E1292" s="67" t="s">
        <v>59</v>
      </c>
      <c r="F1292" s="67" t="s">
        <v>60</v>
      </c>
      <c r="G1292" s="151" t="s">
        <v>6657</v>
      </c>
      <c r="H1292" s="151"/>
      <c r="M1292" s="16"/>
    </row>
    <row r="1293" spans="2:13" hidden="1" x14ac:dyDescent="0.25">
      <c r="B1293" s="15"/>
      <c r="C1293" s="67" t="s">
        <v>6601</v>
      </c>
      <c r="D1293" s="67" t="s">
        <v>6602</v>
      </c>
      <c r="E1293" s="67" t="s">
        <v>59</v>
      </c>
      <c r="F1293" s="67" t="s">
        <v>60</v>
      </c>
      <c r="G1293" s="151" t="s">
        <v>6657</v>
      </c>
      <c r="H1293" s="151"/>
      <c r="M1293" s="16"/>
    </row>
    <row r="1294" spans="2:13" hidden="1" x14ac:dyDescent="0.25">
      <c r="B1294" s="15"/>
      <c r="C1294" s="67" t="s">
        <v>6605</v>
      </c>
      <c r="D1294" s="67" t="s">
        <v>6606</v>
      </c>
      <c r="E1294" s="67" t="s">
        <v>59</v>
      </c>
      <c r="F1294" s="67" t="s">
        <v>60</v>
      </c>
      <c r="G1294" s="151" t="s">
        <v>6657</v>
      </c>
      <c r="H1294" s="151"/>
      <c r="M1294" s="16"/>
    </row>
    <row r="1295" spans="2:13" hidden="1" x14ac:dyDescent="0.25">
      <c r="B1295" s="15"/>
      <c r="C1295" s="67" t="s">
        <v>6635</v>
      </c>
      <c r="D1295" s="67" t="s">
        <v>6636</v>
      </c>
      <c r="E1295" s="67" t="s">
        <v>59</v>
      </c>
      <c r="F1295" s="67" t="s">
        <v>60</v>
      </c>
      <c r="G1295" s="151" t="s">
        <v>6657</v>
      </c>
      <c r="H1295" s="151"/>
      <c r="M1295" s="16"/>
    </row>
    <row r="1296" spans="2:13" hidden="1" x14ac:dyDescent="0.25">
      <c r="B1296" s="15"/>
      <c r="C1296" s="67" t="s">
        <v>1391</v>
      </c>
      <c r="D1296" s="67" t="s">
        <v>1392</v>
      </c>
      <c r="E1296" s="67" t="s">
        <v>59</v>
      </c>
      <c r="F1296" s="67" t="s">
        <v>60</v>
      </c>
      <c r="G1296" s="151" t="s">
        <v>6657</v>
      </c>
      <c r="H1296" s="151"/>
      <c r="M1296" s="16"/>
    </row>
    <row r="1297" spans="2:13" hidden="1" x14ac:dyDescent="0.25">
      <c r="B1297" s="15"/>
      <c r="C1297" s="67" t="s">
        <v>1393</v>
      </c>
      <c r="D1297" s="67" t="s">
        <v>1394</v>
      </c>
      <c r="E1297" s="67" t="s">
        <v>59</v>
      </c>
      <c r="F1297" s="67" t="s">
        <v>60</v>
      </c>
      <c r="G1297" s="151" t="s">
        <v>6657</v>
      </c>
      <c r="H1297" s="151"/>
      <c r="M1297" s="16"/>
    </row>
    <row r="1298" spans="2:13" hidden="1" x14ac:dyDescent="0.25">
      <c r="B1298" s="15"/>
      <c r="C1298" s="67" t="s">
        <v>1395</v>
      </c>
      <c r="D1298" s="67" t="s">
        <v>5386</v>
      </c>
      <c r="E1298" s="67" t="s">
        <v>59</v>
      </c>
      <c r="F1298" s="67" t="s">
        <v>60</v>
      </c>
      <c r="G1298" s="151" t="s">
        <v>6657</v>
      </c>
      <c r="H1298" s="151"/>
      <c r="M1298" s="16"/>
    </row>
    <row r="1299" spans="2:13" hidden="1" x14ac:dyDescent="0.25">
      <c r="B1299" s="15"/>
      <c r="C1299" s="67" t="s">
        <v>1396</v>
      </c>
      <c r="D1299" s="67" t="s">
        <v>5388</v>
      </c>
      <c r="E1299" s="67" t="s">
        <v>59</v>
      </c>
      <c r="F1299" s="67" t="s">
        <v>60</v>
      </c>
      <c r="G1299" s="151" t="s">
        <v>6657</v>
      </c>
      <c r="H1299" s="151"/>
      <c r="M1299" s="16"/>
    </row>
    <row r="1300" spans="2:13" hidden="1" x14ac:dyDescent="0.25">
      <c r="B1300" s="15"/>
      <c r="C1300" s="67" t="s">
        <v>1358</v>
      </c>
      <c r="D1300" s="67" t="s">
        <v>5387</v>
      </c>
      <c r="E1300" s="67" t="s">
        <v>59</v>
      </c>
      <c r="F1300" s="67" t="s">
        <v>60</v>
      </c>
      <c r="G1300" s="151" t="s">
        <v>6657</v>
      </c>
      <c r="H1300" s="151"/>
      <c r="M1300" s="16"/>
    </row>
    <row r="1301" spans="2:13" hidden="1" x14ac:dyDescent="0.25">
      <c r="B1301" s="15"/>
      <c r="C1301" s="67" t="s">
        <v>1359</v>
      </c>
      <c r="D1301" s="67" t="s">
        <v>5389</v>
      </c>
      <c r="E1301" s="67" t="s">
        <v>59</v>
      </c>
      <c r="F1301" s="67" t="s">
        <v>60</v>
      </c>
      <c r="G1301" s="151" t="s">
        <v>6657</v>
      </c>
      <c r="H1301" s="151"/>
      <c r="M1301" s="16"/>
    </row>
    <row r="1302" spans="2:13" hidden="1" x14ac:dyDescent="0.25">
      <c r="B1302" s="15"/>
      <c r="C1302" s="67" t="s">
        <v>1397</v>
      </c>
      <c r="D1302" s="67" t="s">
        <v>5453</v>
      </c>
      <c r="E1302" s="67" t="s">
        <v>59</v>
      </c>
      <c r="F1302" s="67" t="s">
        <v>60</v>
      </c>
      <c r="G1302" s="151" t="s">
        <v>6657</v>
      </c>
      <c r="H1302" s="151"/>
      <c r="M1302" s="16"/>
    </row>
    <row r="1303" spans="2:13" hidden="1" x14ac:dyDescent="0.25">
      <c r="B1303" s="15"/>
      <c r="C1303" s="67" t="s">
        <v>1398</v>
      </c>
      <c r="D1303" s="67" t="s">
        <v>5451</v>
      </c>
      <c r="E1303" s="67" t="s">
        <v>59</v>
      </c>
      <c r="F1303" s="67" t="s">
        <v>60</v>
      </c>
      <c r="G1303" s="151" t="s">
        <v>6657</v>
      </c>
      <c r="H1303" s="151"/>
      <c r="M1303" s="16"/>
    </row>
    <row r="1304" spans="2:13" hidden="1" x14ac:dyDescent="0.25">
      <c r="B1304" s="15"/>
      <c r="C1304" s="67" t="s">
        <v>1360</v>
      </c>
      <c r="D1304" s="67" t="s">
        <v>5452</v>
      </c>
      <c r="E1304" s="67" t="s">
        <v>59</v>
      </c>
      <c r="F1304" s="67" t="s">
        <v>60</v>
      </c>
      <c r="G1304" s="151" t="s">
        <v>6657</v>
      </c>
      <c r="H1304" s="151"/>
      <c r="M1304" s="16"/>
    </row>
    <row r="1305" spans="2:13" hidden="1" x14ac:dyDescent="0.25">
      <c r="B1305" s="15"/>
      <c r="C1305" s="67" t="s">
        <v>1361</v>
      </c>
      <c r="D1305" s="67" t="s">
        <v>5454</v>
      </c>
      <c r="E1305" s="67" t="s">
        <v>59</v>
      </c>
      <c r="F1305" s="67" t="s">
        <v>60</v>
      </c>
      <c r="G1305" s="151" t="s">
        <v>6657</v>
      </c>
      <c r="H1305" s="151"/>
      <c r="M1305" s="16"/>
    </row>
    <row r="1306" spans="2:13" hidden="1" x14ac:dyDescent="0.25">
      <c r="B1306" s="15"/>
      <c r="C1306" s="67" t="s">
        <v>1399</v>
      </c>
      <c r="D1306" s="67" t="s">
        <v>5403</v>
      </c>
      <c r="E1306" s="67" t="s">
        <v>59</v>
      </c>
      <c r="F1306" s="67" t="s">
        <v>60</v>
      </c>
      <c r="G1306" s="151" t="s">
        <v>6657</v>
      </c>
      <c r="H1306" s="151"/>
      <c r="M1306" s="16"/>
    </row>
    <row r="1307" spans="2:13" hidden="1" x14ac:dyDescent="0.25">
      <c r="B1307" s="15"/>
      <c r="C1307" s="67" t="s">
        <v>1400</v>
      </c>
      <c r="D1307" s="67" t="s">
        <v>5405</v>
      </c>
      <c r="E1307" s="67" t="s">
        <v>59</v>
      </c>
      <c r="F1307" s="67" t="s">
        <v>60</v>
      </c>
      <c r="G1307" s="151" t="s">
        <v>6657</v>
      </c>
      <c r="H1307" s="151"/>
      <c r="M1307" s="16"/>
    </row>
    <row r="1308" spans="2:13" hidden="1" x14ac:dyDescent="0.25">
      <c r="B1308" s="15"/>
      <c r="C1308" s="67" t="s">
        <v>1362</v>
      </c>
      <c r="D1308" s="67" t="s">
        <v>5404</v>
      </c>
      <c r="E1308" s="67" t="s">
        <v>59</v>
      </c>
      <c r="F1308" s="67" t="s">
        <v>60</v>
      </c>
      <c r="G1308" s="151" t="s">
        <v>6657</v>
      </c>
      <c r="H1308" s="151"/>
      <c r="M1308" s="16"/>
    </row>
    <row r="1309" spans="2:13" hidden="1" x14ac:dyDescent="0.25">
      <c r="B1309" s="15"/>
      <c r="C1309" s="67" t="s">
        <v>1363</v>
      </c>
      <c r="D1309" s="67" t="s">
        <v>5406</v>
      </c>
      <c r="E1309" s="67" t="s">
        <v>59</v>
      </c>
      <c r="F1309" s="67" t="s">
        <v>60</v>
      </c>
      <c r="G1309" s="151" t="s">
        <v>6657</v>
      </c>
      <c r="H1309" s="151"/>
      <c r="M1309" s="16"/>
    </row>
    <row r="1310" spans="2:13" hidden="1" x14ac:dyDescent="0.25">
      <c r="B1310" s="15"/>
      <c r="C1310" s="67" t="s">
        <v>1401</v>
      </c>
      <c r="D1310" s="67" t="s">
        <v>5459</v>
      </c>
      <c r="E1310" s="67" t="s">
        <v>59</v>
      </c>
      <c r="F1310" s="67" t="s">
        <v>60</v>
      </c>
      <c r="G1310" s="151" t="s">
        <v>6657</v>
      </c>
      <c r="H1310" s="151"/>
      <c r="M1310" s="16"/>
    </row>
    <row r="1311" spans="2:13" hidden="1" x14ac:dyDescent="0.25">
      <c r="B1311" s="15"/>
      <c r="C1311" s="67" t="s">
        <v>1402</v>
      </c>
      <c r="D1311" s="67" t="s">
        <v>5461</v>
      </c>
      <c r="E1311" s="67" t="s">
        <v>59</v>
      </c>
      <c r="F1311" s="67" t="s">
        <v>60</v>
      </c>
      <c r="G1311" s="151" t="s">
        <v>6657</v>
      </c>
      <c r="H1311" s="151"/>
      <c r="M1311" s="16"/>
    </row>
    <row r="1312" spans="2:13" hidden="1" x14ac:dyDescent="0.25">
      <c r="B1312" s="15"/>
      <c r="C1312" s="67" t="s">
        <v>1364</v>
      </c>
      <c r="D1312" s="67" t="s">
        <v>5460</v>
      </c>
      <c r="E1312" s="67" t="s">
        <v>59</v>
      </c>
      <c r="F1312" s="67" t="s">
        <v>60</v>
      </c>
      <c r="G1312" s="151" t="s">
        <v>6657</v>
      </c>
      <c r="H1312" s="151"/>
      <c r="M1312" s="16"/>
    </row>
    <row r="1313" spans="2:13" hidden="1" x14ac:dyDescent="0.25">
      <c r="B1313" s="15"/>
      <c r="C1313" s="67" t="s">
        <v>1365</v>
      </c>
      <c r="D1313" s="67" t="s">
        <v>5462</v>
      </c>
      <c r="E1313" s="67" t="s">
        <v>59</v>
      </c>
      <c r="F1313" s="67" t="s">
        <v>60</v>
      </c>
      <c r="G1313" s="151" t="s">
        <v>6657</v>
      </c>
      <c r="H1313" s="151"/>
      <c r="M1313" s="16"/>
    </row>
    <row r="1314" spans="2:13" hidden="1" x14ac:dyDescent="0.25">
      <c r="B1314" s="15"/>
      <c r="C1314" s="67" t="s">
        <v>1403</v>
      </c>
      <c r="D1314" s="67" t="s">
        <v>5513</v>
      </c>
      <c r="E1314" s="67" t="s">
        <v>59</v>
      </c>
      <c r="F1314" s="67" t="s">
        <v>60</v>
      </c>
      <c r="G1314" s="151" t="s">
        <v>6657</v>
      </c>
      <c r="H1314" s="151"/>
      <c r="M1314" s="16"/>
    </row>
    <row r="1315" spans="2:13" hidden="1" x14ac:dyDescent="0.25">
      <c r="B1315" s="15"/>
      <c r="C1315" s="67" t="s">
        <v>1404</v>
      </c>
      <c r="D1315" s="67" t="s">
        <v>5515</v>
      </c>
      <c r="E1315" s="67" t="s">
        <v>59</v>
      </c>
      <c r="F1315" s="67" t="s">
        <v>60</v>
      </c>
      <c r="G1315" s="151" t="s">
        <v>6657</v>
      </c>
      <c r="H1315" s="151"/>
      <c r="M1315" s="16"/>
    </row>
    <row r="1316" spans="2:13" hidden="1" x14ac:dyDescent="0.25">
      <c r="B1316" s="15"/>
      <c r="C1316" s="67" t="s">
        <v>1405</v>
      </c>
      <c r="D1316" s="67" t="s">
        <v>5514</v>
      </c>
      <c r="E1316" s="67" t="s">
        <v>59</v>
      </c>
      <c r="F1316" s="67" t="s">
        <v>60</v>
      </c>
      <c r="G1316" s="151" t="s">
        <v>6657</v>
      </c>
      <c r="H1316" s="151"/>
      <c r="M1316" s="16"/>
    </row>
    <row r="1317" spans="2:13" hidden="1" x14ac:dyDescent="0.25">
      <c r="B1317" s="15"/>
      <c r="C1317" s="67" t="s">
        <v>1406</v>
      </c>
      <c r="D1317" s="67" t="s">
        <v>5516</v>
      </c>
      <c r="E1317" s="67" t="s">
        <v>59</v>
      </c>
      <c r="F1317" s="67" t="s">
        <v>60</v>
      </c>
      <c r="G1317" s="151" t="s">
        <v>6657</v>
      </c>
      <c r="H1317" s="151"/>
      <c r="M1317" s="16"/>
    </row>
    <row r="1318" spans="2:13" hidden="1" x14ac:dyDescent="0.25">
      <c r="B1318" s="15"/>
      <c r="C1318" s="67" t="s">
        <v>1407</v>
      </c>
      <c r="D1318" s="67" t="s">
        <v>5475</v>
      </c>
      <c r="E1318" s="67" t="s">
        <v>59</v>
      </c>
      <c r="F1318" s="67" t="s">
        <v>60</v>
      </c>
      <c r="G1318" s="151" t="s">
        <v>6657</v>
      </c>
      <c r="H1318" s="151"/>
      <c r="M1318" s="16"/>
    </row>
    <row r="1319" spans="2:13" hidden="1" x14ac:dyDescent="0.25">
      <c r="B1319" s="15"/>
      <c r="C1319" s="67" t="s">
        <v>1408</v>
      </c>
      <c r="D1319" s="67" t="s">
        <v>5477</v>
      </c>
      <c r="E1319" s="67" t="s">
        <v>59</v>
      </c>
      <c r="F1319" s="67" t="s">
        <v>60</v>
      </c>
      <c r="G1319" s="151" t="s">
        <v>6657</v>
      </c>
      <c r="H1319" s="151"/>
      <c r="M1319" s="16"/>
    </row>
    <row r="1320" spans="2:13" hidden="1" x14ac:dyDescent="0.25">
      <c r="B1320" s="15"/>
      <c r="C1320" s="67" t="s">
        <v>1366</v>
      </c>
      <c r="D1320" s="67" t="s">
        <v>5476</v>
      </c>
      <c r="E1320" s="67" t="s">
        <v>59</v>
      </c>
      <c r="F1320" s="67" t="s">
        <v>60</v>
      </c>
      <c r="G1320" s="151" t="s">
        <v>6657</v>
      </c>
      <c r="H1320" s="151"/>
      <c r="M1320" s="16"/>
    </row>
    <row r="1321" spans="2:13" hidden="1" x14ac:dyDescent="0.25">
      <c r="B1321" s="15"/>
      <c r="C1321" s="67" t="s">
        <v>1367</v>
      </c>
      <c r="D1321" s="67" t="s">
        <v>5478</v>
      </c>
      <c r="E1321" s="67" t="s">
        <v>59</v>
      </c>
      <c r="F1321" s="67" t="s">
        <v>60</v>
      </c>
      <c r="G1321" s="151" t="s">
        <v>6657</v>
      </c>
      <c r="H1321" s="151"/>
      <c r="M1321" s="16"/>
    </row>
    <row r="1322" spans="2:13" hidden="1" x14ac:dyDescent="0.25">
      <c r="B1322" s="15"/>
      <c r="C1322" s="67" t="s">
        <v>1409</v>
      </c>
      <c r="D1322" s="67" t="s">
        <v>5424</v>
      </c>
      <c r="E1322" s="67" t="s">
        <v>59</v>
      </c>
      <c r="F1322" s="67" t="s">
        <v>60</v>
      </c>
      <c r="G1322" s="151" t="s">
        <v>6657</v>
      </c>
      <c r="H1322" s="151"/>
      <c r="M1322" s="16"/>
    </row>
    <row r="1323" spans="2:13" hidden="1" x14ac:dyDescent="0.25">
      <c r="B1323" s="15"/>
      <c r="C1323" s="67" t="s">
        <v>1410</v>
      </c>
      <c r="D1323" s="67" t="s">
        <v>5426</v>
      </c>
      <c r="E1323" s="67" t="s">
        <v>59</v>
      </c>
      <c r="F1323" s="67" t="s">
        <v>60</v>
      </c>
      <c r="G1323" s="151" t="s">
        <v>6657</v>
      </c>
      <c r="H1323" s="151"/>
      <c r="M1323" s="16"/>
    </row>
    <row r="1324" spans="2:13" hidden="1" x14ac:dyDescent="0.25">
      <c r="B1324" s="15"/>
      <c r="C1324" s="67" t="s">
        <v>1368</v>
      </c>
      <c r="D1324" s="67" t="s">
        <v>5425</v>
      </c>
      <c r="E1324" s="67" t="s">
        <v>59</v>
      </c>
      <c r="F1324" s="67" t="s">
        <v>60</v>
      </c>
      <c r="G1324" s="151" t="s">
        <v>6657</v>
      </c>
      <c r="H1324" s="151"/>
      <c r="M1324" s="16"/>
    </row>
    <row r="1325" spans="2:13" hidden="1" x14ac:dyDescent="0.25">
      <c r="B1325" s="15"/>
      <c r="C1325" s="67" t="s">
        <v>1369</v>
      </c>
      <c r="D1325" s="67" t="s">
        <v>5427</v>
      </c>
      <c r="E1325" s="67" t="s">
        <v>59</v>
      </c>
      <c r="F1325" s="67" t="s">
        <v>60</v>
      </c>
      <c r="G1325" s="151" t="s">
        <v>6657</v>
      </c>
      <c r="H1325" s="151"/>
      <c r="M1325" s="16"/>
    </row>
    <row r="1326" spans="2:13" hidden="1" x14ac:dyDescent="0.25">
      <c r="B1326" s="15"/>
      <c r="C1326" s="67" t="s">
        <v>1411</v>
      </c>
      <c r="D1326" s="67" t="s">
        <v>5411</v>
      </c>
      <c r="E1326" s="67" t="s">
        <v>59</v>
      </c>
      <c r="F1326" s="67" t="s">
        <v>60</v>
      </c>
      <c r="G1326" s="151" t="s">
        <v>6657</v>
      </c>
      <c r="H1326" s="151"/>
      <c r="M1326" s="16"/>
    </row>
    <row r="1327" spans="2:13" hidden="1" x14ac:dyDescent="0.25">
      <c r="B1327" s="15"/>
      <c r="C1327" s="67" t="s">
        <v>1412</v>
      </c>
      <c r="D1327" s="67" t="s">
        <v>5413</v>
      </c>
      <c r="E1327" s="67" t="s">
        <v>59</v>
      </c>
      <c r="F1327" s="67" t="s">
        <v>60</v>
      </c>
      <c r="G1327" s="151" t="s">
        <v>6657</v>
      </c>
      <c r="H1327" s="151"/>
      <c r="M1327" s="16"/>
    </row>
    <row r="1328" spans="2:13" hidden="1" x14ac:dyDescent="0.25">
      <c r="B1328" s="15"/>
      <c r="C1328" s="67" t="s">
        <v>1370</v>
      </c>
      <c r="D1328" s="67" t="s">
        <v>5412</v>
      </c>
      <c r="E1328" s="67" t="s">
        <v>59</v>
      </c>
      <c r="F1328" s="67" t="s">
        <v>60</v>
      </c>
      <c r="G1328" s="151" t="s">
        <v>6657</v>
      </c>
      <c r="H1328" s="151"/>
      <c r="M1328" s="16"/>
    </row>
    <row r="1329" spans="2:13" hidden="1" x14ac:dyDescent="0.25">
      <c r="B1329" s="15"/>
      <c r="C1329" s="67" t="s">
        <v>1371</v>
      </c>
      <c r="D1329" s="67" t="s">
        <v>5414</v>
      </c>
      <c r="E1329" s="67" t="s">
        <v>59</v>
      </c>
      <c r="F1329" s="67" t="s">
        <v>60</v>
      </c>
      <c r="G1329" s="151" t="s">
        <v>6657</v>
      </c>
      <c r="H1329" s="151"/>
      <c r="M1329" s="16"/>
    </row>
    <row r="1330" spans="2:13" hidden="1" x14ac:dyDescent="0.25">
      <c r="B1330" s="15"/>
      <c r="C1330" s="67" t="s">
        <v>1413</v>
      </c>
      <c r="D1330" s="67" t="s">
        <v>5586</v>
      </c>
      <c r="E1330" s="67" t="s">
        <v>59</v>
      </c>
      <c r="F1330" s="67" t="s">
        <v>60</v>
      </c>
      <c r="G1330" s="151" t="s">
        <v>6657</v>
      </c>
      <c r="H1330" s="151"/>
      <c r="M1330" s="16"/>
    </row>
    <row r="1331" spans="2:13" hidden="1" x14ac:dyDescent="0.25">
      <c r="B1331" s="15"/>
      <c r="C1331" s="67" t="s">
        <v>1414</v>
      </c>
      <c r="D1331" s="67" t="s">
        <v>5588</v>
      </c>
      <c r="E1331" s="67" t="s">
        <v>59</v>
      </c>
      <c r="F1331" s="67" t="s">
        <v>60</v>
      </c>
      <c r="G1331" s="151" t="s">
        <v>6657</v>
      </c>
      <c r="H1331" s="151"/>
      <c r="M1331" s="16"/>
    </row>
    <row r="1332" spans="2:13" hidden="1" x14ac:dyDescent="0.25">
      <c r="B1332" s="15"/>
      <c r="C1332" s="67" t="s">
        <v>1372</v>
      </c>
      <c r="D1332" s="67" t="s">
        <v>5587</v>
      </c>
      <c r="E1332" s="67" t="s">
        <v>59</v>
      </c>
      <c r="F1332" s="67" t="s">
        <v>60</v>
      </c>
      <c r="G1332" s="151" t="s">
        <v>6657</v>
      </c>
      <c r="H1332" s="151"/>
      <c r="M1332" s="16"/>
    </row>
    <row r="1333" spans="2:13" hidden="1" x14ac:dyDescent="0.25">
      <c r="B1333" s="15"/>
      <c r="C1333" s="67" t="s">
        <v>1373</v>
      </c>
      <c r="D1333" s="67" t="s">
        <v>5589</v>
      </c>
      <c r="E1333" s="67" t="s">
        <v>59</v>
      </c>
      <c r="F1333" s="67" t="s">
        <v>60</v>
      </c>
      <c r="G1333" s="151" t="s">
        <v>6657</v>
      </c>
      <c r="H1333" s="151"/>
      <c r="M1333" s="16"/>
    </row>
    <row r="1334" spans="2:13" hidden="1" x14ac:dyDescent="0.25">
      <c r="B1334" s="15"/>
      <c r="C1334" s="67" t="s">
        <v>1415</v>
      </c>
      <c r="D1334" s="67" t="s">
        <v>5810</v>
      </c>
      <c r="E1334" s="67" t="s">
        <v>59</v>
      </c>
      <c r="F1334" s="67" t="s">
        <v>60</v>
      </c>
      <c r="G1334" s="151" t="s">
        <v>6657</v>
      </c>
      <c r="H1334" s="151"/>
      <c r="M1334" s="16"/>
    </row>
    <row r="1335" spans="2:13" hidden="1" x14ac:dyDescent="0.25">
      <c r="B1335" s="15"/>
      <c r="C1335" s="67" t="s">
        <v>1416</v>
      </c>
      <c r="D1335" s="67" t="s">
        <v>5812</v>
      </c>
      <c r="E1335" s="67" t="s">
        <v>59</v>
      </c>
      <c r="F1335" s="67" t="s">
        <v>60</v>
      </c>
      <c r="G1335" s="151" t="s">
        <v>6657</v>
      </c>
      <c r="H1335" s="151"/>
      <c r="M1335" s="16"/>
    </row>
    <row r="1336" spans="2:13" hidden="1" x14ac:dyDescent="0.25">
      <c r="B1336" s="15"/>
      <c r="C1336" s="67" t="s">
        <v>1464</v>
      </c>
      <c r="D1336" s="67" t="s">
        <v>5811</v>
      </c>
      <c r="E1336" s="67" t="s">
        <v>59</v>
      </c>
      <c r="F1336" s="67" t="s">
        <v>60</v>
      </c>
      <c r="G1336" s="151" t="s">
        <v>6657</v>
      </c>
      <c r="H1336" s="151"/>
      <c r="M1336" s="16"/>
    </row>
    <row r="1337" spans="2:13" hidden="1" x14ac:dyDescent="0.25">
      <c r="B1337" s="15"/>
      <c r="C1337" s="67" t="s">
        <v>1465</v>
      </c>
      <c r="D1337" s="67" t="s">
        <v>5813</v>
      </c>
      <c r="E1337" s="67" t="s">
        <v>59</v>
      </c>
      <c r="F1337" s="67" t="s">
        <v>60</v>
      </c>
      <c r="G1337" s="151" t="s">
        <v>6657</v>
      </c>
      <c r="H1337" s="151"/>
      <c r="M1337" s="16"/>
    </row>
    <row r="1338" spans="2:13" hidden="1" x14ac:dyDescent="0.25">
      <c r="B1338" s="15"/>
      <c r="C1338" s="67" t="s">
        <v>1419</v>
      </c>
      <c r="D1338" s="67" t="s">
        <v>5520</v>
      </c>
      <c r="E1338" s="67" t="s">
        <v>59</v>
      </c>
      <c r="F1338" s="67" t="s">
        <v>60</v>
      </c>
      <c r="G1338" s="151" t="s">
        <v>6657</v>
      </c>
      <c r="H1338" s="151"/>
      <c r="M1338" s="16"/>
    </row>
    <row r="1339" spans="2:13" hidden="1" x14ac:dyDescent="0.25">
      <c r="B1339" s="15"/>
      <c r="C1339" s="67" t="s">
        <v>1420</v>
      </c>
      <c r="D1339" s="67" t="s">
        <v>5522</v>
      </c>
      <c r="E1339" s="67" t="s">
        <v>59</v>
      </c>
      <c r="F1339" s="67" t="s">
        <v>60</v>
      </c>
      <c r="G1339" s="151" t="s">
        <v>6657</v>
      </c>
      <c r="H1339" s="151"/>
      <c r="M1339" s="16"/>
    </row>
    <row r="1340" spans="2:13" hidden="1" x14ac:dyDescent="0.25">
      <c r="B1340" s="15"/>
      <c r="C1340" s="67" t="s">
        <v>1417</v>
      </c>
      <c r="D1340" s="67" t="s">
        <v>5521</v>
      </c>
      <c r="E1340" s="67" t="s">
        <v>59</v>
      </c>
      <c r="F1340" s="67" t="s">
        <v>60</v>
      </c>
      <c r="G1340" s="151" t="s">
        <v>6657</v>
      </c>
      <c r="H1340" s="151"/>
      <c r="M1340" s="16"/>
    </row>
    <row r="1341" spans="2:13" hidden="1" x14ac:dyDescent="0.25">
      <c r="B1341" s="15"/>
      <c r="C1341" s="67" t="s">
        <v>1418</v>
      </c>
      <c r="D1341" s="67" t="s">
        <v>5523</v>
      </c>
      <c r="E1341" s="67" t="s">
        <v>59</v>
      </c>
      <c r="F1341" s="67" t="s">
        <v>60</v>
      </c>
      <c r="G1341" s="151" t="s">
        <v>6657</v>
      </c>
      <c r="H1341" s="151"/>
      <c r="M1341" s="16"/>
    </row>
    <row r="1342" spans="2:13" hidden="1" x14ac:dyDescent="0.25">
      <c r="B1342" s="15"/>
      <c r="C1342" s="67" t="s">
        <v>1421</v>
      </c>
      <c r="D1342" s="67" t="s">
        <v>5483</v>
      </c>
      <c r="E1342" s="67" t="s">
        <v>59</v>
      </c>
      <c r="F1342" s="67" t="s">
        <v>60</v>
      </c>
      <c r="G1342" s="151" t="s">
        <v>6657</v>
      </c>
      <c r="H1342" s="151"/>
      <c r="M1342" s="16"/>
    </row>
    <row r="1343" spans="2:13" hidden="1" x14ac:dyDescent="0.25">
      <c r="B1343" s="15"/>
      <c r="C1343" s="67" t="s">
        <v>1422</v>
      </c>
      <c r="D1343" s="67" t="s">
        <v>5485</v>
      </c>
      <c r="E1343" s="67" t="s">
        <v>59</v>
      </c>
      <c r="F1343" s="67" t="s">
        <v>60</v>
      </c>
      <c r="G1343" s="151" t="s">
        <v>6657</v>
      </c>
      <c r="H1343" s="151"/>
      <c r="M1343" s="16"/>
    </row>
    <row r="1344" spans="2:13" hidden="1" x14ac:dyDescent="0.25">
      <c r="B1344" s="15"/>
      <c r="C1344" s="67" t="s">
        <v>1423</v>
      </c>
      <c r="D1344" s="67" t="s">
        <v>5484</v>
      </c>
      <c r="E1344" s="67" t="s">
        <v>59</v>
      </c>
      <c r="F1344" s="67" t="s">
        <v>60</v>
      </c>
      <c r="G1344" s="151" t="s">
        <v>6657</v>
      </c>
      <c r="H1344" s="151"/>
      <c r="M1344" s="16"/>
    </row>
    <row r="1345" spans="2:13" hidden="1" x14ac:dyDescent="0.25">
      <c r="B1345" s="15"/>
      <c r="C1345" s="67" t="s">
        <v>1424</v>
      </c>
      <c r="D1345" s="67" t="s">
        <v>5486</v>
      </c>
      <c r="E1345" s="67" t="s">
        <v>59</v>
      </c>
      <c r="F1345" s="67" t="s">
        <v>60</v>
      </c>
      <c r="G1345" s="151" t="s">
        <v>6657</v>
      </c>
      <c r="H1345" s="151"/>
      <c r="M1345" s="16"/>
    </row>
    <row r="1346" spans="2:13" hidden="1" x14ac:dyDescent="0.25">
      <c r="B1346" s="15"/>
      <c r="C1346" s="67" t="s">
        <v>1425</v>
      </c>
      <c r="D1346" s="67" t="s">
        <v>5467</v>
      </c>
      <c r="E1346" s="67" t="s">
        <v>59</v>
      </c>
      <c r="F1346" s="67" t="s">
        <v>60</v>
      </c>
      <c r="G1346" s="151" t="s">
        <v>6657</v>
      </c>
      <c r="H1346" s="151"/>
      <c r="M1346" s="16"/>
    </row>
    <row r="1347" spans="2:13" hidden="1" x14ac:dyDescent="0.25">
      <c r="B1347" s="15"/>
      <c r="C1347" s="67" t="s">
        <v>1426</v>
      </c>
      <c r="D1347" s="67" t="s">
        <v>5469</v>
      </c>
      <c r="E1347" s="67" t="s">
        <v>59</v>
      </c>
      <c r="F1347" s="67" t="s">
        <v>60</v>
      </c>
      <c r="G1347" s="151" t="s">
        <v>6657</v>
      </c>
      <c r="H1347" s="151"/>
      <c r="M1347" s="16"/>
    </row>
    <row r="1348" spans="2:13" hidden="1" x14ac:dyDescent="0.25">
      <c r="B1348" s="15"/>
      <c r="C1348" s="67" t="s">
        <v>1467</v>
      </c>
      <c r="D1348" s="67" t="s">
        <v>5468</v>
      </c>
      <c r="E1348" s="67" t="s">
        <v>59</v>
      </c>
      <c r="F1348" s="67" t="s">
        <v>60</v>
      </c>
      <c r="G1348" s="151" t="s">
        <v>6657</v>
      </c>
      <c r="H1348" s="151"/>
      <c r="M1348" s="16"/>
    </row>
    <row r="1349" spans="2:13" hidden="1" x14ac:dyDescent="0.25">
      <c r="B1349" s="15"/>
      <c r="C1349" s="67" t="s">
        <v>1468</v>
      </c>
      <c r="D1349" s="67" t="s">
        <v>5470</v>
      </c>
      <c r="E1349" s="67" t="s">
        <v>59</v>
      </c>
      <c r="F1349" s="67" t="s">
        <v>60</v>
      </c>
      <c r="G1349" s="151" t="s">
        <v>6657</v>
      </c>
      <c r="H1349" s="151"/>
      <c r="M1349" s="16"/>
    </row>
    <row r="1350" spans="2:13" hidden="1" x14ac:dyDescent="0.25">
      <c r="B1350" s="15"/>
      <c r="C1350" s="67" t="s">
        <v>1427</v>
      </c>
      <c r="D1350" s="67" t="s">
        <v>5552</v>
      </c>
      <c r="E1350" s="67" t="s">
        <v>59</v>
      </c>
      <c r="F1350" s="67" t="s">
        <v>60</v>
      </c>
      <c r="G1350" s="151" t="s">
        <v>6657</v>
      </c>
      <c r="H1350" s="151"/>
      <c r="M1350" s="16"/>
    </row>
    <row r="1351" spans="2:13" hidden="1" x14ac:dyDescent="0.25">
      <c r="B1351" s="15"/>
      <c r="C1351" s="67" t="s">
        <v>1428</v>
      </c>
      <c r="D1351" s="67" t="s">
        <v>5554</v>
      </c>
      <c r="E1351" s="67" t="s">
        <v>59</v>
      </c>
      <c r="F1351" s="67" t="s">
        <v>60</v>
      </c>
      <c r="G1351" s="151" t="s">
        <v>6657</v>
      </c>
      <c r="H1351" s="151"/>
      <c r="M1351" s="16"/>
    </row>
    <row r="1352" spans="2:13" hidden="1" x14ac:dyDescent="0.25">
      <c r="B1352" s="15"/>
      <c r="C1352" s="67" t="s">
        <v>1374</v>
      </c>
      <c r="D1352" s="67" t="s">
        <v>5553</v>
      </c>
      <c r="E1352" s="67" t="s">
        <v>59</v>
      </c>
      <c r="F1352" s="67" t="s">
        <v>60</v>
      </c>
      <c r="G1352" s="151" t="s">
        <v>6657</v>
      </c>
      <c r="H1352" s="151"/>
      <c r="M1352" s="16"/>
    </row>
    <row r="1353" spans="2:13" hidden="1" x14ac:dyDescent="0.25">
      <c r="B1353" s="15"/>
      <c r="C1353" s="67" t="s">
        <v>1375</v>
      </c>
      <c r="D1353" s="67" t="s">
        <v>5555</v>
      </c>
      <c r="E1353" s="67" t="s">
        <v>59</v>
      </c>
      <c r="F1353" s="67" t="s">
        <v>60</v>
      </c>
      <c r="G1353" s="151" t="s">
        <v>6657</v>
      </c>
      <c r="H1353" s="151"/>
      <c r="M1353" s="16"/>
    </row>
    <row r="1354" spans="2:13" hidden="1" x14ac:dyDescent="0.25">
      <c r="B1354" s="15"/>
      <c r="C1354" s="67" t="s">
        <v>1429</v>
      </c>
      <c r="D1354" s="67" t="s">
        <v>5591</v>
      </c>
      <c r="E1354" s="67" t="s">
        <v>59</v>
      </c>
      <c r="F1354" s="67" t="s">
        <v>60</v>
      </c>
      <c r="G1354" s="151" t="s">
        <v>6657</v>
      </c>
      <c r="H1354" s="151"/>
      <c r="M1354" s="16"/>
    </row>
    <row r="1355" spans="2:13" hidden="1" x14ac:dyDescent="0.25">
      <c r="B1355" s="15"/>
      <c r="C1355" s="67" t="s">
        <v>1430</v>
      </c>
      <c r="D1355" s="67" t="s">
        <v>5593</v>
      </c>
      <c r="E1355" s="67" t="s">
        <v>59</v>
      </c>
      <c r="F1355" s="67" t="s">
        <v>60</v>
      </c>
      <c r="G1355" s="151" t="s">
        <v>6657</v>
      </c>
      <c r="H1355" s="151"/>
      <c r="M1355" s="16"/>
    </row>
    <row r="1356" spans="2:13" hidden="1" x14ac:dyDescent="0.25">
      <c r="B1356" s="15"/>
      <c r="C1356" s="67" t="s">
        <v>1377</v>
      </c>
      <c r="D1356" s="67" t="s">
        <v>5594</v>
      </c>
      <c r="E1356" s="67" t="s">
        <v>59</v>
      </c>
      <c r="F1356" s="67" t="s">
        <v>60</v>
      </c>
      <c r="G1356" s="151" t="s">
        <v>6657</v>
      </c>
      <c r="H1356" s="151"/>
      <c r="M1356" s="16"/>
    </row>
    <row r="1357" spans="2:13" hidden="1" x14ac:dyDescent="0.25">
      <c r="B1357" s="15"/>
      <c r="C1357" s="67" t="s">
        <v>1376</v>
      </c>
      <c r="D1357" s="67" t="s">
        <v>5592</v>
      </c>
      <c r="E1357" s="67" t="s">
        <v>59</v>
      </c>
      <c r="F1357" s="67" t="s">
        <v>60</v>
      </c>
      <c r="G1357" s="151" t="s">
        <v>6657</v>
      </c>
      <c r="H1357" s="151"/>
      <c r="M1357" s="16"/>
    </row>
    <row r="1358" spans="2:13" hidden="1" x14ac:dyDescent="0.25">
      <c r="B1358" s="15"/>
      <c r="C1358" s="67" t="s">
        <v>1431</v>
      </c>
      <c r="D1358" s="67" t="s">
        <v>5607</v>
      </c>
      <c r="E1358" s="67" t="s">
        <v>59</v>
      </c>
      <c r="F1358" s="67" t="s">
        <v>60</v>
      </c>
      <c r="G1358" s="151" t="s">
        <v>6657</v>
      </c>
      <c r="H1358" s="151"/>
      <c r="M1358" s="16"/>
    </row>
    <row r="1359" spans="2:13" hidden="1" x14ac:dyDescent="0.25">
      <c r="B1359" s="15"/>
      <c r="C1359" s="67" t="s">
        <v>1432</v>
      </c>
      <c r="D1359" s="67" t="s">
        <v>5609</v>
      </c>
      <c r="E1359" s="67" t="s">
        <v>59</v>
      </c>
      <c r="F1359" s="67" t="s">
        <v>60</v>
      </c>
      <c r="G1359" s="151" t="s">
        <v>6657</v>
      </c>
      <c r="H1359" s="151"/>
      <c r="M1359" s="16"/>
    </row>
    <row r="1360" spans="2:13" hidden="1" x14ac:dyDescent="0.25">
      <c r="B1360" s="15"/>
      <c r="C1360" s="67" t="s">
        <v>1433</v>
      </c>
      <c r="D1360" s="67" t="s">
        <v>5608</v>
      </c>
      <c r="E1360" s="67" t="s">
        <v>59</v>
      </c>
      <c r="F1360" s="67" t="s">
        <v>60</v>
      </c>
      <c r="G1360" s="151" t="s">
        <v>6657</v>
      </c>
      <c r="H1360" s="151"/>
      <c r="M1360" s="16"/>
    </row>
    <row r="1361" spans="2:13" hidden="1" x14ac:dyDescent="0.25">
      <c r="B1361" s="15"/>
      <c r="C1361" s="67" t="s">
        <v>1434</v>
      </c>
      <c r="D1361" s="67" t="s">
        <v>5610</v>
      </c>
      <c r="E1361" s="67" t="s">
        <v>59</v>
      </c>
      <c r="F1361" s="67" t="s">
        <v>60</v>
      </c>
      <c r="G1361" s="151" t="s">
        <v>6657</v>
      </c>
      <c r="H1361" s="151"/>
      <c r="M1361" s="16"/>
    </row>
    <row r="1362" spans="2:13" hidden="1" x14ac:dyDescent="0.25">
      <c r="B1362" s="15"/>
      <c r="C1362" s="67" t="s">
        <v>1437</v>
      </c>
      <c r="D1362" s="67" t="s">
        <v>5644</v>
      </c>
      <c r="E1362" s="67" t="s">
        <v>59</v>
      </c>
      <c r="F1362" s="67" t="s">
        <v>60</v>
      </c>
      <c r="G1362" s="151" t="s">
        <v>6657</v>
      </c>
      <c r="H1362" s="151"/>
      <c r="M1362" s="16"/>
    </row>
    <row r="1363" spans="2:13" hidden="1" x14ac:dyDescent="0.25">
      <c r="B1363" s="15"/>
      <c r="C1363" s="67" t="s">
        <v>1438</v>
      </c>
      <c r="D1363" s="67" t="s">
        <v>5646</v>
      </c>
      <c r="E1363" s="67" t="s">
        <v>59</v>
      </c>
      <c r="F1363" s="67" t="s">
        <v>60</v>
      </c>
      <c r="G1363" s="151" t="s">
        <v>6657</v>
      </c>
      <c r="H1363" s="151"/>
      <c r="M1363" s="16"/>
    </row>
    <row r="1364" spans="2:13" hidden="1" x14ac:dyDescent="0.25">
      <c r="B1364" s="15"/>
      <c r="C1364" s="67" t="s">
        <v>1435</v>
      </c>
      <c r="D1364" s="67" t="s">
        <v>5645</v>
      </c>
      <c r="E1364" s="67" t="s">
        <v>59</v>
      </c>
      <c r="F1364" s="67" t="s">
        <v>60</v>
      </c>
      <c r="G1364" s="151" t="s">
        <v>6657</v>
      </c>
      <c r="H1364" s="151"/>
      <c r="M1364" s="16"/>
    </row>
    <row r="1365" spans="2:13" hidden="1" x14ac:dyDescent="0.25">
      <c r="B1365" s="15"/>
      <c r="C1365" s="67" t="s">
        <v>1436</v>
      </c>
      <c r="D1365" s="67" t="s">
        <v>5647</v>
      </c>
      <c r="E1365" s="67" t="s">
        <v>59</v>
      </c>
      <c r="F1365" s="67" t="s">
        <v>60</v>
      </c>
      <c r="G1365" s="151" t="s">
        <v>6657</v>
      </c>
      <c r="H1365" s="151"/>
      <c r="M1365" s="16"/>
    </row>
    <row r="1366" spans="2:13" hidden="1" x14ac:dyDescent="0.25">
      <c r="B1366" s="15"/>
      <c r="C1366" s="67" t="s">
        <v>1439</v>
      </c>
      <c r="D1366" s="67" t="s">
        <v>5397</v>
      </c>
      <c r="E1366" s="67" t="s">
        <v>59</v>
      </c>
      <c r="F1366" s="67" t="s">
        <v>60</v>
      </c>
      <c r="G1366" s="151" t="s">
        <v>6657</v>
      </c>
      <c r="H1366" s="151"/>
      <c r="M1366" s="16"/>
    </row>
    <row r="1367" spans="2:13" hidden="1" x14ac:dyDescent="0.25">
      <c r="B1367" s="15"/>
      <c r="C1367" s="67" t="s">
        <v>1440</v>
      </c>
      <c r="D1367" s="67" t="s">
        <v>5399</v>
      </c>
      <c r="E1367" s="67" t="s">
        <v>59</v>
      </c>
      <c r="F1367" s="67" t="s">
        <v>60</v>
      </c>
      <c r="G1367" s="151" t="s">
        <v>6657</v>
      </c>
      <c r="H1367" s="151"/>
      <c r="M1367" s="16"/>
    </row>
    <row r="1368" spans="2:13" hidden="1" x14ac:dyDescent="0.25">
      <c r="B1368" s="15"/>
      <c r="C1368" s="67" t="s">
        <v>1378</v>
      </c>
      <c r="D1368" s="67" t="s">
        <v>5398</v>
      </c>
      <c r="E1368" s="67" t="s">
        <v>59</v>
      </c>
      <c r="F1368" s="67" t="s">
        <v>60</v>
      </c>
      <c r="G1368" s="151" t="s">
        <v>6657</v>
      </c>
      <c r="H1368" s="151"/>
      <c r="M1368" s="16"/>
    </row>
    <row r="1369" spans="2:13" hidden="1" x14ac:dyDescent="0.25">
      <c r="B1369" s="15"/>
      <c r="C1369" s="67" t="s">
        <v>1379</v>
      </c>
      <c r="D1369" s="67" t="s">
        <v>5400</v>
      </c>
      <c r="E1369" s="67" t="s">
        <v>59</v>
      </c>
      <c r="F1369" s="67" t="s">
        <v>60</v>
      </c>
      <c r="G1369" s="151" t="s">
        <v>6657</v>
      </c>
      <c r="H1369" s="151"/>
      <c r="M1369" s="16"/>
    </row>
    <row r="1370" spans="2:13" hidden="1" x14ac:dyDescent="0.25">
      <c r="B1370" s="15"/>
      <c r="C1370" s="67" t="s">
        <v>1441</v>
      </c>
      <c r="D1370" s="67" t="s">
        <v>5669</v>
      </c>
      <c r="E1370" s="67" t="s">
        <v>59</v>
      </c>
      <c r="F1370" s="67" t="s">
        <v>60</v>
      </c>
      <c r="G1370" s="151" t="s">
        <v>6657</v>
      </c>
      <c r="H1370" s="151"/>
      <c r="M1370" s="16"/>
    </row>
    <row r="1371" spans="2:13" hidden="1" x14ac:dyDescent="0.25">
      <c r="B1371" s="15"/>
      <c r="C1371" s="67" t="s">
        <v>1442</v>
      </c>
      <c r="D1371" s="67" t="s">
        <v>5671</v>
      </c>
      <c r="E1371" s="67" t="s">
        <v>59</v>
      </c>
      <c r="F1371" s="67" t="s">
        <v>60</v>
      </c>
      <c r="G1371" s="151" t="s">
        <v>6657</v>
      </c>
      <c r="H1371" s="151"/>
      <c r="M1371" s="16"/>
    </row>
    <row r="1372" spans="2:13" hidden="1" x14ac:dyDescent="0.25">
      <c r="B1372" s="15"/>
      <c r="C1372" s="67" t="s">
        <v>1461</v>
      </c>
      <c r="D1372" s="67" t="s">
        <v>5670</v>
      </c>
      <c r="E1372" s="67" t="s">
        <v>59</v>
      </c>
      <c r="F1372" s="67" t="s">
        <v>60</v>
      </c>
      <c r="G1372" s="151" t="s">
        <v>6657</v>
      </c>
      <c r="H1372" s="151"/>
      <c r="M1372" s="16"/>
    </row>
    <row r="1373" spans="2:13" hidden="1" x14ac:dyDescent="0.25">
      <c r="B1373" s="15"/>
      <c r="C1373" s="67" t="s">
        <v>1462</v>
      </c>
      <c r="D1373" s="67" t="s">
        <v>5672</v>
      </c>
      <c r="E1373" s="67" t="s">
        <v>59</v>
      </c>
      <c r="F1373" s="67" t="s">
        <v>60</v>
      </c>
      <c r="G1373" s="151" t="s">
        <v>6657</v>
      </c>
      <c r="H1373" s="151"/>
      <c r="M1373" s="16"/>
    </row>
    <row r="1374" spans="2:13" hidden="1" x14ac:dyDescent="0.25">
      <c r="B1374" s="15"/>
      <c r="C1374" s="67" t="s">
        <v>1444</v>
      </c>
      <c r="D1374" s="67" t="s">
        <v>5545</v>
      </c>
      <c r="E1374" s="67" t="s">
        <v>59</v>
      </c>
      <c r="F1374" s="67" t="s">
        <v>60</v>
      </c>
      <c r="G1374" s="151" t="s">
        <v>6657</v>
      </c>
      <c r="H1374" s="151"/>
      <c r="M1374" s="16"/>
    </row>
    <row r="1375" spans="2:13" hidden="1" x14ac:dyDescent="0.25">
      <c r="B1375" s="15"/>
      <c r="C1375" s="67" t="s">
        <v>1443</v>
      </c>
      <c r="D1375" s="67" t="s">
        <v>5543</v>
      </c>
      <c r="E1375" s="67" t="s">
        <v>59</v>
      </c>
      <c r="F1375" s="67" t="s">
        <v>60</v>
      </c>
      <c r="G1375" s="151" t="s">
        <v>6657</v>
      </c>
      <c r="H1375" s="151"/>
      <c r="M1375" s="16"/>
    </row>
    <row r="1376" spans="2:13" hidden="1" x14ac:dyDescent="0.25">
      <c r="B1376" s="15"/>
      <c r="C1376" s="67" t="s">
        <v>1384</v>
      </c>
      <c r="D1376" s="67" t="s">
        <v>5544</v>
      </c>
      <c r="E1376" s="67" t="s">
        <v>59</v>
      </c>
      <c r="F1376" s="67" t="s">
        <v>60</v>
      </c>
      <c r="G1376" s="151" t="s">
        <v>6657</v>
      </c>
      <c r="H1376" s="151"/>
      <c r="M1376" s="16"/>
    </row>
    <row r="1377" spans="2:13" hidden="1" x14ac:dyDescent="0.25">
      <c r="B1377" s="15"/>
      <c r="C1377" s="67" t="s">
        <v>1385</v>
      </c>
      <c r="D1377" s="67" t="s">
        <v>5546</v>
      </c>
      <c r="E1377" s="67" t="s">
        <v>59</v>
      </c>
      <c r="F1377" s="67" t="s">
        <v>60</v>
      </c>
      <c r="G1377" s="151" t="s">
        <v>6657</v>
      </c>
      <c r="H1377" s="151"/>
      <c r="M1377" s="16"/>
    </row>
    <row r="1378" spans="2:13" hidden="1" x14ac:dyDescent="0.25">
      <c r="B1378" s="15"/>
      <c r="C1378" s="67" t="s">
        <v>1445</v>
      </c>
      <c r="D1378" s="67" t="s">
        <v>5693</v>
      </c>
      <c r="E1378" s="67" t="s">
        <v>59</v>
      </c>
      <c r="F1378" s="67" t="s">
        <v>60</v>
      </c>
      <c r="G1378" s="151" t="s">
        <v>6657</v>
      </c>
      <c r="H1378" s="151"/>
      <c r="M1378" s="16"/>
    </row>
    <row r="1379" spans="2:13" hidden="1" x14ac:dyDescent="0.25">
      <c r="B1379" s="15"/>
      <c r="C1379" s="67" t="s">
        <v>1446</v>
      </c>
      <c r="D1379" s="67" t="s">
        <v>5695</v>
      </c>
      <c r="E1379" s="67" t="s">
        <v>59</v>
      </c>
      <c r="F1379" s="67" t="s">
        <v>60</v>
      </c>
      <c r="G1379" s="151" t="s">
        <v>6657</v>
      </c>
      <c r="H1379" s="151"/>
      <c r="M1379" s="16"/>
    </row>
    <row r="1380" spans="2:13" hidden="1" x14ac:dyDescent="0.25">
      <c r="B1380" s="15"/>
      <c r="C1380" s="67" t="s">
        <v>1447</v>
      </c>
      <c r="D1380" s="67" t="s">
        <v>5694</v>
      </c>
      <c r="E1380" s="67" t="s">
        <v>59</v>
      </c>
      <c r="F1380" s="67" t="s">
        <v>60</v>
      </c>
      <c r="G1380" s="151" t="s">
        <v>6657</v>
      </c>
      <c r="H1380" s="151"/>
      <c r="M1380" s="16"/>
    </row>
    <row r="1381" spans="2:13" hidden="1" x14ac:dyDescent="0.25">
      <c r="B1381" s="15"/>
      <c r="C1381" s="67" t="s">
        <v>1448</v>
      </c>
      <c r="D1381" s="67" t="s">
        <v>5696</v>
      </c>
      <c r="E1381" s="67" t="s">
        <v>59</v>
      </c>
      <c r="F1381" s="67" t="s">
        <v>60</v>
      </c>
      <c r="G1381" s="151" t="s">
        <v>6657</v>
      </c>
      <c r="H1381" s="151"/>
      <c r="M1381" s="16"/>
    </row>
    <row r="1382" spans="2:13" hidden="1" x14ac:dyDescent="0.25">
      <c r="B1382" s="15"/>
      <c r="C1382" s="67" t="s">
        <v>1449</v>
      </c>
      <c r="D1382" s="67" t="s">
        <v>5712</v>
      </c>
      <c r="E1382" s="67" t="s">
        <v>59</v>
      </c>
      <c r="F1382" s="67" t="s">
        <v>60</v>
      </c>
      <c r="G1382" s="151" t="s">
        <v>6657</v>
      </c>
      <c r="H1382" s="151"/>
      <c r="M1382" s="16"/>
    </row>
    <row r="1383" spans="2:13" hidden="1" x14ac:dyDescent="0.25">
      <c r="B1383" s="15"/>
      <c r="C1383" s="67" t="s">
        <v>1450</v>
      </c>
      <c r="D1383" s="67" t="s">
        <v>5714</v>
      </c>
      <c r="E1383" s="67" t="s">
        <v>59</v>
      </c>
      <c r="F1383" s="67" t="s">
        <v>60</v>
      </c>
      <c r="G1383" s="151" t="s">
        <v>6657</v>
      </c>
      <c r="H1383" s="151"/>
      <c r="M1383" s="16"/>
    </row>
    <row r="1384" spans="2:13" hidden="1" x14ac:dyDescent="0.25">
      <c r="B1384" s="15"/>
      <c r="C1384" s="67" t="s">
        <v>1451</v>
      </c>
      <c r="D1384" s="67" t="s">
        <v>5713</v>
      </c>
      <c r="E1384" s="67" t="s">
        <v>59</v>
      </c>
      <c r="F1384" s="67" t="s">
        <v>60</v>
      </c>
      <c r="G1384" s="151" t="s">
        <v>6657</v>
      </c>
      <c r="H1384" s="151"/>
      <c r="M1384" s="16"/>
    </row>
    <row r="1385" spans="2:13" hidden="1" x14ac:dyDescent="0.25">
      <c r="B1385" s="15"/>
      <c r="C1385" s="67" t="s">
        <v>1452</v>
      </c>
      <c r="D1385" s="67" t="s">
        <v>5715</v>
      </c>
      <c r="E1385" s="67" t="s">
        <v>59</v>
      </c>
      <c r="F1385" s="67" t="s">
        <v>60</v>
      </c>
      <c r="G1385" s="151" t="s">
        <v>6657</v>
      </c>
      <c r="H1385" s="151"/>
      <c r="M1385" s="16"/>
    </row>
    <row r="1386" spans="2:13" hidden="1" x14ac:dyDescent="0.25">
      <c r="B1386" s="15"/>
      <c r="C1386" s="67" t="s">
        <v>1453</v>
      </c>
      <c r="D1386" s="67" t="s">
        <v>5430</v>
      </c>
      <c r="E1386" s="67" t="s">
        <v>59</v>
      </c>
      <c r="F1386" s="67" t="s">
        <v>60</v>
      </c>
      <c r="G1386" s="151" t="s">
        <v>6657</v>
      </c>
      <c r="H1386" s="151"/>
      <c r="M1386" s="16"/>
    </row>
    <row r="1387" spans="2:13" hidden="1" x14ac:dyDescent="0.25">
      <c r="B1387" s="15"/>
      <c r="C1387" s="67" t="s">
        <v>1454</v>
      </c>
      <c r="D1387" s="67" t="s">
        <v>5432</v>
      </c>
      <c r="E1387" s="67" t="s">
        <v>59</v>
      </c>
      <c r="F1387" s="67" t="s">
        <v>60</v>
      </c>
      <c r="G1387" s="151" t="s">
        <v>6657</v>
      </c>
      <c r="H1387" s="151"/>
      <c r="M1387" s="16"/>
    </row>
    <row r="1388" spans="2:13" hidden="1" x14ac:dyDescent="0.25">
      <c r="B1388" s="15"/>
      <c r="C1388" s="67" t="s">
        <v>1380</v>
      </c>
      <c r="D1388" s="67" t="s">
        <v>5431</v>
      </c>
      <c r="E1388" s="67" t="s">
        <v>59</v>
      </c>
      <c r="F1388" s="67" t="s">
        <v>60</v>
      </c>
      <c r="G1388" s="151" t="s">
        <v>6657</v>
      </c>
      <c r="H1388" s="151"/>
      <c r="M1388" s="16"/>
    </row>
    <row r="1389" spans="2:13" hidden="1" x14ac:dyDescent="0.25">
      <c r="B1389" s="15"/>
      <c r="C1389" s="67" t="s">
        <v>1381</v>
      </c>
      <c r="D1389" s="67" t="s">
        <v>5433</v>
      </c>
      <c r="E1389" s="67" t="s">
        <v>59</v>
      </c>
      <c r="F1389" s="67" t="s">
        <v>60</v>
      </c>
      <c r="G1389" s="151" t="s">
        <v>6657</v>
      </c>
      <c r="H1389" s="151"/>
      <c r="M1389" s="16"/>
    </row>
    <row r="1390" spans="2:13" hidden="1" x14ac:dyDescent="0.25">
      <c r="B1390" s="15"/>
      <c r="C1390" s="67" t="s">
        <v>1455</v>
      </c>
      <c r="D1390" s="67" t="s">
        <v>5491</v>
      </c>
      <c r="E1390" s="67" t="s">
        <v>59</v>
      </c>
      <c r="F1390" s="67" t="s">
        <v>60</v>
      </c>
      <c r="G1390" s="151" t="s">
        <v>6657</v>
      </c>
      <c r="H1390" s="151"/>
      <c r="M1390" s="16"/>
    </row>
    <row r="1391" spans="2:13" hidden="1" x14ac:dyDescent="0.25">
      <c r="B1391" s="15"/>
      <c r="C1391" s="67" t="s">
        <v>1456</v>
      </c>
      <c r="D1391" s="67" t="s">
        <v>5493</v>
      </c>
      <c r="E1391" s="67" t="s">
        <v>59</v>
      </c>
      <c r="F1391" s="67" t="s">
        <v>60</v>
      </c>
      <c r="G1391" s="151" t="s">
        <v>6657</v>
      </c>
      <c r="H1391" s="151"/>
      <c r="M1391" s="16"/>
    </row>
    <row r="1392" spans="2:13" hidden="1" x14ac:dyDescent="0.25">
      <c r="B1392" s="15"/>
      <c r="C1392" s="67" t="s">
        <v>1382</v>
      </c>
      <c r="D1392" s="67" t="s">
        <v>5492</v>
      </c>
      <c r="E1392" s="67" t="s">
        <v>59</v>
      </c>
      <c r="F1392" s="67" t="s">
        <v>60</v>
      </c>
      <c r="G1392" s="151" t="s">
        <v>6657</v>
      </c>
      <c r="H1392" s="151"/>
      <c r="M1392" s="16"/>
    </row>
    <row r="1393" spans="2:13" hidden="1" x14ac:dyDescent="0.25">
      <c r="B1393" s="15"/>
      <c r="C1393" s="67" t="s">
        <v>1383</v>
      </c>
      <c r="D1393" s="67" t="s">
        <v>5494</v>
      </c>
      <c r="E1393" s="67" t="s">
        <v>59</v>
      </c>
      <c r="F1393" s="67" t="s">
        <v>60</v>
      </c>
      <c r="G1393" s="151" t="s">
        <v>6657</v>
      </c>
      <c r="H1393" s="151"/>
      <c r="M1393" s="16"/>
    </row>
    <row r="1394" spans="2:13" hidden="1" x14ac:dyDescent="0.25">
      <c r="B1394" s="15"/>
      <c r="C1394" s="67" t="s">
        <v>1457</v>
      </c>
      <c r="D1394" s="67" t="s">
        <v>5747</v>
      </c>
      <c r="E1394" s="67" t="s">
        <v>59</v>
      </c>
      <c r="F1394" s="67" t="s">
        <v>60</v>
      </c>
      <c r="G1394" s="151" t="s">
        <v>6657</v>
      </c>
      <c r="H1394" s="151"/>
      <c r="M1394" s="16"/>
    </row>
    <row r="1395" spans="2:13" hidden="1" x14ac:dyDescent="0.25">
      <c r="B1395" s="15"/>
      <c r="C1395" s="67" t="s">
        <v>1458</v>
      </c>
      <c r="D1395" s="67" t="s">
        <v>5749</v>
      </c>
      <c r="E1395" s="67" t="s">
        <v>59</v>
      </c>
      <c r="F1395" s="67" t="s">
        <v>60</v>
      </c>
      <c r="G1395" s="151" t="s">
        <v>6657</v>
      </c>
      <c r="H1395" s="151"/>
      <c r="M1395" s="16"/>
    </row>
    <row r="1396" spans="2:13" hidden="1" x14ac:dyDescent="0.25">
      <c r="B1396" s="15"/>
      <c r="C1396" s="67" t="s">
        <v>1386</v>
      </c>
      <c r="D1396" s="67" t="s">
        <v>5748</v>
      </c>
      <c r="E1396" s="67" t="s">
        <v>59</v>
      </c>
      <c r="F1396" s="67" t="s">
        <v>60</v>
      </c>
      <c r="G1396" s="151" t="s">
        <v>6657</v>
      </c>
      <c r="H1396" s="151"/>
      <c r="M1396" s="16"/>
    </row>
    <row r="1397" spans="2:13" hidden="1" x14ac:dyDescent="0.25">
      <c r="B1397" s="15"/>
      <c r="C1397" s="67" t="s">
        <v>1387</v>
      </c>
      <c r="D1397" s="67" t="s">
        <v>5750</v>
      </c>
      <c r="E1397" s="67" t="s">
        <v>59</v>
      </c>
      <c r="F1397" s="67" t="s">
        <v>60</v>
      </c>
      <c r="G1397" s="151" t="s">
        <v>6657</v>
      </c>
      <c r="H1397" s="151"/>
      <c r="M1397" s="16"/>
    </row>
    <row r="1398" spans="2:13" hidden="1" x14ac:dyDescent="0.25">
      <c r="B1398" s="15"/>
      <c r="C1398" s="67" t="s">
        <v>1459</v>
      </c>
      <c r="D1398" s="67" t="s">
        <v>5806</v>
      </c>
      <c r="E1398" s="67" t="s">
        <v>59</v>
      </c>
      <c r="F1398" s="67" t="s">
        <v>60</v>
      </c>
      <c r="G1398" s="151" t="s">
        <v>6657</v>
      </c>
      <c r="H1398" s="151"/>
      <c r="M1398" s="16"/>
    </row>
    <row r="1399" spans="2:13" hidden="1" x14ac:dyDescent="0.25">
      <c r="B1399" s="15"/>
      <c r="C1399" s="67" t="s">
        <v>1460</v>
      </c>
      <c r="D1399" s="67" t="s">
        <v>5808</v>
      </c>
      <c r="E1399" s="67" t="s">
        <v>59</v>
      </c>
      <c r="F1399" s="67" t="s">
        <v>60</v>
      </c>
      <c r="G1399" s="151" t="s">
        <v>6657</v>
      </c>
      <c r="H1399" s="151"/>
      <c r="M1399" s="16"/>
    </row>
    <row r="1400" spans="2:13" hidden="1" x14ac:dyDescent="0.25">
      <c r="B1400" s="15"/>
      <c r="C1400" s="67" t="s">
        <v>1466</v>
      </c>
      <c r="D1400" s="67" t="s">
        <v>5807</v>
      </c>
      <c r="E1400" s="67" t="s">
        <v>59</v>
      </c>
      <c r="F1400" s="67" t="s">
        <v>60</v>
      </c>
      <c r="G1400" s="151" t="s">
        <v>6657</v>
      </c>
      <c r="H1400" s="151"/>
      <c r="M1400" s="16"/>
    </row>
    <row r="1401" spans="2:13" hidden="1" x14ac:dyDescent="0.25">
      <c r="B1401" s="15"/>
      <c r="C1401" s="67" t="s">
        <v>1463</v>
      </c>
      <c r="D1401" s="67" t="s">
        <v>5809</v>
      </c>
      <c r="E1401" s="67" t="s">
        <v>59</v>
      </c>
      <c r="F1401" s="67" t="s">
        <v>60</v>
      </c>
      <c r="G1401" s="151" t="s">
        <v>6657</v>
      </c>
      <c r="H1401" s="151"/>
      <c r="M1401" s="16"/>
    </row>
    <row r="1402" spans="2:13" hidden="1" x14ac:dyDescent="0.25">
      <c r="B1402" s="15"/>
      <c r="C1402" s="67" t="s">
        <v>1469</v>
      </c>
      <c r="D1402" s="67" t="s">
        <v>4910</v>
      </c>
      <c r="E1402" s="67" t="s">
        <v>101</v>
      </c>
      <c r="F1402" s="67" t="s">
        <v>60</v>
      </c>
      <c r="G1402" s="151" t="s">
        <v>4243</v>
      </c>
      <c r="H1402" s="151"/>
      <c r="M1402" s="16"/>
    </row>
    <row r="1403" spans="2:13" hidden="1" x14ac:dyDescent="0.25">
      <c r="B1403" s="15"/>
      <c r="C1403" s="67" t="s">
        <v>1470</v>
      </c>
      <c r="D1403" s="67" t="s">
        <v>5684</v>
      </c>
      <c r="E1403" s="67" t="s">
        <v>59</v>
      </c>
      <c r="F1403" s="67" t="s">
        <v>60</v>
      </c>
      <c r="G1403" s="151" t="s">
        <v>6657</v>
      </c>
      <c r="H1403" s="151"/>
      <c r="M1403" s="16"/>
    </row>
    <row r="1404" spans="2:13" hidden="1" x14ac:dyDescent="0.25">
      <c r="B1404" s="15"/>
      <c r="C1404" s="67" t="s">
        <v>1471</v>
      </c>
      <c r="D1404" s="67" t="s">
        <v>5685</v>
      </c>
      <c r="E1404" s="67" t="s">
        <v>59</v>
      </c>
      <c r="F1404" s="67" t="s">
        <v>60</v>
      </c>
      <c r="G1404" s="151" t="s">
        <v>6657</v>
      </c>
      <c r="H1404" s="151"/>
      <c r="M1404" s="16"/>
    </row>
    <row r="1405" spans="2:13" hidden="1" x14ac:dyDescent="0.25">
      <c r="B1405" s="15"/>
      <c r="C1405" s="67" t="s">
        <v>1472</v>
      </c>
      <c r="D1405" s="67" t="s">
        <v>5686</v>
      </c>
      <c r="E1405" s="67" t="s">
        <v>59</v>
      </c>
      <c r="F1405" s="67" t="s">
        <v>60</v>
      </c>
      <c r="G1405" s="151" t="s">
        <v>6657</v>
      </c>
      <c r="H1405" s="151"/>
      <c r="M1405" s="16"/>
    </row>
    <row r="1406" spans="2:13" hidden="1" x14ac:dyDescent="0.25">
      <c r="B1406" s="15"/>
      <c r="C1406" s="67"/>
      <c r="D1406" s="67"/>
      <c r="E1406" s="67"/>
      <c r="F1406" s="67"/>
      <c r="G1406" s="151"/>
      <c r="H1406" s="151"/>
      <c r="M1406" s="16"/>
    </row>
    <row r="1407" spans="2:13" hidden="1" x14ac:dyDescent="0.25">
      <c r="B1407" s="15"/>
      <c r="C1407" s="67" t="s">
        <v>1473</v>
      </c>
      <c r="D1407" s="67" t="s">
        <v>6090</v>
      </c>
      <c r="E1407" s="67" t="s">
        <v>71</v>
      </c>
      <c r="F1407" s="67" t="s">
        <v>72</v>
      </c>
      <c r="G1407" s="151" t="s">
        <v>6657</v>
      </c>
      <c r="H1407" s="151"/>
      <c r="M1407" s="16"/>
    </row>
    <row r="1408" spans="2:13" hidden="1" x14ac:dyDescent="0.25">
      <c r="B1408" s="15"/>
      <c r="C1408" s="67" t="s">
        <v>1476</v>
      </c>
      <c r="D1408" s="67" t="s">
        <v>5574</v>
      </c>
      <c r="E1408" s="67" t="s">
        <v>59</v>
      </c>
      <c r="F1408" s="67" t="s">
        <v>60</v>
      </c>
      <c r="G1408" s="151" t="s">
        <v>6657</v>
      </c>
      <c r="H1408" s="151"/>
      <c r="M1408" s="16"/>
    </row>
    <row r="1409" spans="2:13" hidden="1" x14ac:dyDescent="0.25">
      <c r="B1409" s="15"/>
      <c r="C1409" s="67" t="s">
        <v>1483</v>
      </c>
      <c r="D1409" s="67" t="s">
        <v>5625</v>
      </c>
      <c r="E1409" s="67" t="s">
        <v>59</v>
      </c>
      <c r="F1409" s="67" t="s">
        <v>60</v>
      </c>
      <c r="G1409" s="151" t="s">
        <v>6657</v>
      </c>
      <c r="H1409" s="151"/>
      <c r="M1409" s="16"/>
    </row>
    <row r="1410" spans="2:13" hidden="1" x14ac:dyDescent="0.25">
      <c r="B1410" s="15"/>
      <c r="C1410" s="67" t="s">
        <v>1486</v>
      </c>
      <c r="D1410" s="67" t="s">
        <v>5575</v>
      </c>
      <c r="E1410" s="67" t="s">
        <v>59</v>
      </c>
      <c r="F1410" s="67" t="s">
        <v>60</v>
      </c>
      <c r="G1410" s="151" t="s">
        <v>6657</v>
      </c>
      <c r="H1410" s="151"/>
      <c r="M1410" s="16"/>
    </row>
    <row r="1411" spans="2:13" hidden="1" x14ac:dyDescent="0.25">
      <c r="B1411" s="15"/>
      <c r="C1411" s="67" t="s">
        <v>1489</v>
      </c>
      <c r="D1411" s="67" t="s">
        <v>5576</v>
      </c>
      <c r="E1411" s="67" t="s">
        <v>59</v>
      </c>
      <c r="F1411" s="67" t="s">
        <v>60</v>
      </c>
      <c r="G1411" s="151" t="s">
        <v>6657</v>
      </c>
      <c r="H1411" s="151"/>
      <c r="M1411" s="16"/>
    </row>
    <row r="1412" spans="2:13" hidden="1" x14ac:dyDescent="0.25">
      <c r="B1412" s="15"/>
      <c r="C1412" s="67" t="s">
        <v>1491</v>
      </c>
      <c r="D1412" s="67" t="s">
        <v>5577</v>
      </c>
      <c r="E1412" s="67" t="s">
        <v>59</v>
      </c>
      <c r="F1412" s="67" t="s">
        <v>60</v>
      </c>
      <c r="G1412" s="151" t="s">
        <v>6657</v>
      </c>
      <c r="H1412" s="151"/>
      <c r="M1412" s="16"/>
    </row>
    <row r="1413" spans="2:13" hidden="1" x14ac:dyDescent="0.25">
      <c r="B1413" s="15"/>
      <c r="C1413" s="67" t="s">
        <v>1498</v>
      </c>
      <c r="D1413" s="67" t="s">
        <v>5578</v>
      </c>
      <c r="E1413" s="67" t="s">
        <v>59</v>
      </c>
      <c r="F1413" s="67" t="s">
        <v>60</v>
      </c>
      <c r="G1413" s="151" t="s">
        <v>6657</v>
      </c>
      <c r="H1413" s="151"/>
      <c r="M1413" s="16"/>
    </row>
    <row r="1414" spans="2:13" hidden="1" x14ac:dyDescent="0.25">
      <c r="B1414" s="15"/>
      <c r="C1414" s="67" t="s">
        <v>1500</v>
      </c>
      <c r="D1414" s="67" t="s">
        <v>5579</v>
      </c>
      <c r="E1414" s="67" t="s">
        <v>59</v>
      </c>
      <c r="F1414" s="67" t="s">
        <v>60</v>
      </c>
      <c r="G1414" s="151" t="s">
        <v>6657</v>
      </c>
      <c r="H1414" s="151"/>
      <c r="M1414" s="16"/>
    </row>
    <row r="1415" spans="2:13" hidden="1" x14ac:dyDescent="0.25">
      <c r="B1415" s="15"/>
      <c r="C1415" s="67" t="s">
        <v>1475</v>
      </c>
      <c r="D1415" s="67" t="s">
        <v>5343</v>
      </c>
      <c r="E1415" s="67" t="s">
        <v>59</v>
      </c>
      <c r="F1415" s="67" t="s">
        <v>60</v>
      </c>
      <c r="G1415" s="151" t="s">
        <v>4243</v>
      </c>
      <c r="H1415" s="151"/>
      <c r="M1415" s="16"/>
    </row>
    <row r="1416" spans="2:13" hidden="1" x14ac:dyDescent="0.25">
      <c r="B1416" s="15"/>
      <c r="C1416" s="67" t="s">
        <v>1477</v>
      </c>
      <c r="D1416" s="67" t="s">
        <v>5731</v>
      </c>
      <c r="E1416" s="67" t="s">
        <v>59</v>
      </c>
      <c r="F1416" s="67" t="s">
        <v>60</v>
      </c>
      <c r="G1416" s="151" t="s">
        <v>4243</v>
      </c>
      <c r="H1416" s="151"/>
      <c r="M1416" s="16"/>
    </row>
    <row r="1417" spans="2:13" hidden="1" x14ac:dyDescent="0.25">
      <c r="B1417" s="15"/>
      <c r="C1417" s="67" t="s">
        <v>1478</v>
      </c>
      <c r="D1417" s="67" t="s">
        <v>5393</v>
      </c>
      <c r="E1417" s="67" t="s">
        <v>59</v>
      </c>
      <c r="F1417" s="67" t="s">
        <v>60</v>
      </c>
      <c r="G1417" s="151" t="s">
        <v>6657</v>
      </c>
      <c r="H1417" s="151"/>
      <c r="M1417" s="16"/>
    </row>
    <row r="1418" spans="2:13" hidden="1" x14ac:dyDescent="0.25">
      <c r="B1418" s="15"/>
      <c r="C1418" s="67" t="s">
        <v>1479</v>
      </c>
      <c r="D1418" s="67" t="s">
        <v>5446</v>
      </c>
      <c r="E1418" s="67" t="s">
        <v>59</v>
      </c>
      <c r="F1418" s="67" t="s">
        <v>60</v>
      </c>
      <c r="G1418" s="151" t="s">
        <v>4243</v>
      </c>
      <c r="H1418" s="151"/>
      <c r="M1418" s="16"/>
    </row>
    <row r="1419" spans="2:13" hidden="1" x14ac:dyDescent="0.25">
      <c r="B1419" s="15"/>
      <c r="C1419" s="67" t="s">
        <v>1480</v>
      </c>
      <c r="D1419" s="67" t="s">
        <v>5563</v>
      </c>
      <c r="E1419" s="67" t="s">
        <v>59</v>
      </c>
      <c r="F1419" s="67" t="s">
        <v>60</v>
      </c>
      <c r="G1419" s="151" t="s">
        <v>6657</v>
      </c>
      <c r="H1419" s="151"/>
      <c r="M1419" s="16"/>
    </row>
    <row r="1420" spans="2:13" hidden="1" x14ac:dyDescent="0.25">
      <c r="B1420" s="15"/>
      <c r="C1420" s="67" t="s">
        <v>1481</v>
      </c>
      <c r="D1420" s="67" t="s">
        <v>5732</v>
      </c>
      <c r="E1420" s="67" t="s">
        <v>59</v>
      </c>
      <c r="F1420" s="67" t="s">
        <v>60</v>
      </c>
      <c r="G1420" s="151" t="s">
        <v>6657</v>
      </c>
      <c r="H1420" s="151"/>
      <c r="M1420" s="16"/>
    </row>
    <row r="1421" spans="2:13" hidden="1" x14ac:dyDescent="0.25">
      <c r="B1421" s="15"/>
      <c r="C1421" s="67" t="s">
        <v>1482</v>
      </c>
      <c r="D1421" s="67" t="s">
        <v>5501</v>
      </c>
      <c r="E1421" s="67" t="s">
        <v>59</v>
      </c>
      <c r="F1421" s="67" t="s">
        <v>60</v>
      </c>
      <c r="G1421" s="151" t="s">
        <v>6657</v>
      </c>
      <c r="H1421" s="151"/>
      <c r="M1421" s="16"/>
    </row>
    <row r="1422" spans="2:13" hidden="1" x14ac:dyDescent="0.25">
      <c r="B1422" s="15"/>
      <c r="C1422" s="67" t="s">
        <v>1484</v>
      </c>
      <c r="D1422" s="67" t="s">
        <v>5394</v>
      </c>
      <c r="E1422" s="67" t="s">
        <v>59</v>
      </c>
      <c r="F1422" s="67" t="s">
        <v>60</v>
      </c>
      <c r="G1422" s="151" t="s">
        <v>6657</v>
      </c>
      <c r="H1422" s="151"/>
      <c r="M1422" s="16"/>
    </row>
    <row r="1423" spans="2:13" hidden="1" x14ac:dyDescent="0.25">
      <c r="B1423" s="15"/>
      <c r="C1423" s="67" t="s">
        <v>1485</v>
      </c>
      <c r="D1423" s="67" t="s">
        <v>5611</v>
      </c>
      <c r="E1423" s="67" t="s">
        <v>59</v>
      </c>
      <c r="F1423" s="67" t="s">
        <v>60</v>
      </c>
      <c r="G1423" s="151" t="s">
        <v>6657</v>
      </c>
      <c r="H1423" s="151"/>
      <c r="M1423" s="16"/>
    </row>
    <row r="1424" spans="2:13" hidden="1" x14ac:dyDescent="0.25">
      <c r="B1424" s="15"/>
      <c r="C1424" s="67" t="s">
        <v>1487</v>
      </c>
      <c r="D1424" s="67" t="s">
        <v>5782</v>
      </c>
      <c r="E1424" s="67" t="s">
        <v>59</v>
      </c>
      <c r="F1424" s="67" t="s">
        <v>60</v>
      </c>
      <c r="G1424" s="151" t="s">
        <v>6657</v>
      </c>
      <c r="H1424" s="151"/>
      <c r="M1424" s="16"/>
    </row>
    <row r="1425" spans="2:13" hidden="1" x14ac:dyDescent="0.25">
      <c r="B1425" s="15"/>
      <c r="C1425" s="67" t="s">
        <v>1488</v>
      </c>
      <c r="D1425" s="67" t="s">
        <v>5517</v>
      </c>
      <c r="E1425" s="67" t="s">
        <v>59</v>
      </c>
      <c r="F1425" s="67" t="s">
        <v>60</v>
      </c>
      <c r="G1425" s="151" t="s">
        <v>6657</v>
      </c>
      <c r="H1425" s="151"/>
      <c r="M1425" s="16"/>
    </row>
    <row r="1426" spans="2:13" hidden="1" x14ac:dyDescent="0.25">
      <c r="B1426" s="15"/>
      <c r="C1426" s="67" t="s">
        <v>1490</v>
      </c>
      <c r="D1426" s="67" t="s">
        <v>5535</v>
      </c>
      <c r="E1426" s="67" t="s">
        <v>59</v>
      </c>
      <c r="F1426" s="67" t="s">
        <v>60</v>
      </c>
      <c r="G1426" s="151" t="s">
        <v>6657</v>
      </c>
      <c r="H1426" s="151"/>
      <c r="M1426" s="16"/>
    </row>
    <row r="1427" spans="2:13" hidden="1" x14ac:dyDescent="0.25">
      <c r="B1427" s="15"/>
      <c r="C1427" s="67" t="s">
        <v>1492</v>
      </c>
      <c r="D1427" s="67" t="s">
        <v>5548</v>
      </c>
      <c r="E1427" s="67" t="s">
        <v>59</v>
      </c>
      <c r="F1427" s="67" t="s">
        <v>60</v>
      </c>
      <c r="G1427" s="151" t="s">
        <v>6657</v>
      </c>
      <c r="H1427" s="151"/>
      <c r="M1427" s="16"/>
    </row>
    <row r="1428" spans="2:13" hidden="1" x14ac:dyDescent="0.25">
      <c r="B1428" s="15"/>
      <c r="C1428" s="67" t="s">
        <v>1493</v>
      </c>
      <c r="D1428" s="67" t="s">
        <v>5580</v>
      </c>
      <c r="E1428" s="67" t="s">
        <v>59</v>
      </c>
      <c r="F1428" s="67" t="s">
        <v>60</v>
      </c>
      <c r="G1428" s="151" t="s">
        <v>4243</v>
      </c>
      <c r="H1428" s="151"/>
      <c r="M1428" s="16"/>
    </row>
    <row r="1429" spans="2:13" hidden="1" x14ac:dyDescent="0.25">
      <c r="B1429" s="15"/>
      <c r="C1429" s="67" t="s">
        <v>1494</v>
      </c>
      <c r="D1429" s="67" t="s">
        <v>5599</v>
      </c>
      <c r="E1429" s="67" t="s">
        <v>59</v>
      </c>
      <c r="F1429" s="67" t="s">
        <v>60</v>
      </c>
      <c r="G1429" s="151" t="s">
        <v>6657</v>
      </c>
      <c r="H1429" s="151"/>
      <c r="M1429" s="16"/>
    </row>
    <row r="1430" spans="2:13" hidden="1" x14ac:dyDescent="0.25">
      <c r="B1430" s="15"/>
      <c r="C1430" s="67" t="s">
        <v>1495</v>
      </c>
      <c r="D1430" s="67" t="s">
        <v>5634</v>
      </c>
      <c r="E1430" s="67" t="s">
        <v>59</v>
      </c>
      <c r="F1430" s="67" t="s">
        <v>60</v>
      </c>
      <c r="G1430" s="151" t="s">
        <v>4243</v>
      </c>
      <c r="H1430" s="151"/>
      <c r="M1430" s="16"/>
    </row>
    <row r="1431" spans="2:13" hidden="1" x14ac:dyDescent="0.25">
      <c r="B1431" s="15"/>
      <c r="C1431" s="67" t="s">
        <v>1474</v>
      </c>
      <c r="D1431" s="67" t="s">
        <v>5659</v>
      </c>
      <c r="E1431" s="67" t="s">
        <v>59</v>
      </c>
      <c r="F1431" s="67" t="s">
        <v>60</v>
      </c>
      <c r="G1431" s="151" t="s">
        <v>6657</v>
      </c>
      <c r="H1431" s="151"/>
      <c r="M1431" s="16"/>
    </row>
    <row r="1432" spans="2:13" hidden="1" x14ac:dyDescent="0.25">
      <c r="B1432" s="15"/>
      <c r="C1432" s="67" t="s">
        <v>1496</v>
      </c>
      <c r="D1432" s="67" t="s">
        <v>5679</v>
      </c>
      <c r="E1432" s="67" t="s">
        <v>59</v>
      </c>
      <c r="F1432" s="67" t="s">
        <v>60</v>
      </c>
      <c r="G1432" s="151" t="s">
        <v>6657</v>
      </c>
      <c r="H1432" s="151"/>
      <c r="M1432" s="16"/>
    </row>
    <row r="1433" spans="2:13" hidden="1" x14ac:dyDescent="0.25">
      <c r="B1433" s="15"/>
      <c r="C1433" s="67" t="s">
        <v>1497</v>
      </c>
      <c r="D1433" s="67" t="s">
        <v>5816</v>
      </c>
      <c r="E1433" s="67" t="s">
        <v>59</v>
      </c>
      <c r="F1433" s="67" t="s">
        <v>60</v>
      </c>
      <c r="G1433" s="151" t="s">
        <v>6657</v>
      </c>
      <c r="H1433" s="151"/>
      <c r="M1433" s="16"/>
    </row>
    <row r="1434" spans="2:13" hidden="1" x14ac:dyDescent="0.25">
      <c r="B1434" s="15"/>
      <c r="C1434" s="67" t="s">
        <v>1499</v>
      </c>
      <c r="D1434" s="67" t="s">
        <v>5742</v>
      </c>
      <c r="E1434" s="67" t="s">
        <v>59</v>
      </c>
      <c r="F1434" s="67" t="s">
        <v>60</v>
      </c>
      <c r="G1434" s="151" t="s">
        <v>6657</v>
      </c>
      <c r="H1434" s="151"/>
      <c r="M1434" s="16"/>
    </row>
    <row r="1435" spans="2:13" hidden="1" x14ac:dyDescent="0.25">
      <c r="B1435" s="15"/>
      <c r="C1435" s="67" t="s">
        <v>1501</v>
      </c>
      <c r="D1435" s="67" t="s">
        <v>5781</v>
      </c>
      <c r="E1435" s="67" t="s">
        <v>59</v>
      </c>
      <c r="F1435" s="67" t="s">
        <v>60</v>
      </c>
      <c r="G1435" s="151" t="s">
        <v>6657</v>
      </c>
      <c r="H1435" s="151"/>
      <c r="M1435" s="16"/>
    </row>
    <row r="1436" spans="2:13" hidden="1" x14ac:dyDescent="0.25">
      <c r="B1436" s="15"/>
      <c r="C1436" s="67" t="s">
        <v>1503</v>
      </c>
      <c r="D1436" s="67" t="s">
        <v>5487</v>
      </c>
      <c r="E1436" s="67" t="s">
        <v>59</v>
      </c>
      <c r="F1436" s="67" t="s">
        <v>60</v>
      </c>
      <c r="G1436" s="151" t="s">
        <v>6657</v>
      </c>
      <c r="H1436" s="151"/>
      <c r="M1436" s="16"/>
    </row>
    <row r="1437" spans="2:13" hidden="1" x14ac:dyDescent="0.25">
      <c r="B1437" s="15"/>
      <c r="C1437" s="67" t="s">
        <v>1504</v>
      </c>
      <c r="D1437" s="67" t="s">
        <v>5488</v>
      </c>
      <c r="E1437" s="67" t="s">
        <v>59</v>
      </c>
      <c r="F1437" s="67" t="s">
        <v>60</v>
      </c>
      <c r="G1437" s="151" t="s">
        <v>6657</v>
      </c>
      <c r="H1437" s="151"/>
      <c r="M1437" s="16"/>
    </row>
    <row r="1438" spans="2:13" hidden="1" x14ac:dyDescent="0.25">
      <c r="B1438" s="15"/>
      <c r="C1438" s="67" t="s">
        <v>1505</v>
      </c>
      <c r="D1438" s="67" t="s">
        <v>5489</v>
      </c>
      <c r="E1438" s="67" t="s">
        <v>59</v>
      </c>
      <c r="F1438" s="67" t="s">
        <v>60</v>
      </c>
      <c r="G1438" s="151" t="s">
        <v>6657</v>
      </c>
      <c r="H1438" s="151"/>
      <c r="M1438" s="16"/>
    </row>
    <row r="1439" spans="2:13" hidden="1" x14ac:dyDescent="0.25">
      <c r="B1439" s="15"/>
      <c r="C1439" s="67" t="s">
        <v>1502</v>
      </c>
      <c r="D1439" s="67" t="s">
        <v>5490</v>
      </c>
      <c r="E1439" s="67" t="s">
        <v>59</v>
      </c>
      <c r="F1439" s="67" t="s">
        <v>60</v>
      </c>
      <c r="G1439" s="151" t="s">
        <v>6657</v>
      </c>
      <c r="H1439" s="151"/>
      <c r="M1439" s="16"/>
    </row>
    <row r="1440" spans="2:13" hidden="1" x14ac:dyDescent="0.25">
      <c r="B1440" s="15"/>
      <c r="C1440" s="67" t="s">
        <v>1506</v>
      </c>
      <c r="D1440" s="67" t="s">
        <v>5495</v>
      </c>
      <c r="E1440" s="67" t="s">
        <v>59</v>
      </c>
      <c r="F1440" s="67" t="s">
        <v>60</v>
      </c>
      <c r="G1440" s="151" t="s">
        <v>6657</v>
      </c>
      <c r="H1440" s="151"/>
      <c r="M1440" s="16"/>
    </row>
    <row r="1441" spans="2:13" hidden="1" x14ac:dyDescent="0.25">
      <c r="B1441" s="15"/>
      <c r="C1441" s="67" t="s">
        <v>1507</v>
      </c>
      <c r="D1441" s="67" t="s">
        <v>5351</v>
      </c>
      <c r="E1441" s="67" t="s">
        <v>59</v>
      </c>
      <c r="F1441" s="67" t="s">
        <v>60</v>
      </c>
      <c r="G1441" s="151" t="s">
        <v>6657</v>
      </c>
      <c r="H1441" s="151"/>
      <c r="M1441" s="16"/>
    </row>
    <row r="1442" spans="2:13" hidden="1" x14ac:dyDescent="0.25">
      <c r="B1442" s="15"/>
      <c r="C1442" s="67" t="s">
        <v>1510</v>
      </c>
      <c r="D1442" s="67" t="s">
        <v>5705</v>
      </c>
      <c r="E1442" s="67" t="s">
        <v>59</v>
      </c>
      <c r="F1442" s="67" t="s">
        <v>60</v>
      </c>
      <c r="G1442" s="151" t="s">
        <v>6657</v>
      </c>
      <c r="H1442" s="151"/>
      <c r="M1442" s="16"/>
    </row>
    <row r="1443" spans="2:13" hidden="1" x14ac:dyDescent="0.25">
      <c r="B1443" s="15"/>
      <c r="C1443" s="67" t="s">
        <v>1508</v>
      </c>
      <c r="D1443" s="67" t="s">
        <v>1509</v>
      </c>
      <c r="E1443" s="67" t="s">
        <v>59</v>
      </c>
      <c r="F1443" s="67" t="s">
        <v>60</v>
      </c>
      <c r="G1443" s="151" t="s">
        <v>6657</v>
      </c>
      <c r="H1443" s="151"/>
      <c r="M1443" s="16"/>
    </row>
    <row r="1444" spans="2:13" hidden="1" x14ac:dyDescent="0.25">
      <c r="B1444" s="15"/>
      <c r="C1444" s="67" t="s">
        <v>1511</v>
      </c>
      <c r="D1444" s="67" t="s">
        <v>5338</v>
      </c>
      <c r="E1444" s="67" t="s">
        <v>59</v>
      </c>
      <c r="F1444" s="67" t="s">
        <v>60</v>
      </c>
      <c r="G1444" s="151" t="s">
        <v>4243</v>
      </c>
      <c r="H1444" s="151"/>
      <c r="M1444" s="16"/>
    </row>
    <row r="1445" spans="2:13" hidden="1" x14ac:dyDescent="0.25">
      <c r="B1445" s="15"/>
      <c r="C1445" s="67" t="s">
        <v>1512</v>
      </c>
      <c r="D1445" s="67" t="s">
        <v>5339</v>
      </c>
      <c r="E1445" s="67" t="s">
        <v>59</v>
      </c>
      <c r="F1445" s="67" t="s">
        <v>60</v>
      </c>
      <c r="G1445" s="151" t="s">
        <v>6657</v>
      </c>
      <c r="H1445" s="151"/>
      <c r="M1445" s="16"/>
    </row>
    <row r="1446" spans="2:13" hidden="1" x14ac:dyDescent="0.25">
      <c r="B1446" s="15"/>
      <c r="C1446" s="67" t="s">
        <v>1513</v>
      </c>
      <c r="D1446" s="67" t="s">
        <v>5340</v>
      </c>
      <c r="E1446" s="67" t="s">
        <v>59</v>
      </c>
      <c r="F1446" s="67" t="s">
        <v>60</v>
      </c>
      <c r="G1446" s="151" t="s">
        <v>6657</v>
      </c>
      <c r="H1446" s="151"/>
      <c r="M1446" s="16"/>
    </row>
    <row r="1447" spans="2:13" hidden="1" x14ac:dyDescent="0.25">
      <c r="B1447" s="15"/>
      <c r="C1447" s="67" t="s">
        <v>1514</v>
      </c>
      <c r="D1447" s="67" t="s">
        <v>4931</v>
      </c>
      <c r="E1447" s="67" t="s">
        <v>149</v>
      </c>
      <c r="F1447" s="67" t="s">
        <v>60</v>
      </c>
      <c r="G1447" s="151" t="s">
        <v>4243</v>
      </c>
      <c r="H1447" s="151"/>
      <c r="M1447" s="16"/>
    </row>
    <row r="1448" spans="2:13" hidden="1" x14ac:dyDescent="0.25">
      <c r="B1448" s="15"/>
      <c r="C1448" s="67" t="s">
        <v>1515</v>
      </c>
      <c r="D1448" s="67" t="s">
        <v>5539</v>
      </c>
      <c r="E1448" s="67" t="s">
        <v>59</v>
      </c>
      <c r="F1448" s="67" t="s">
        <v>60</v>
      </c>
      <c r="G1448" s="151" t="s">
        <v>6657</v>
      </c>
      <c r="H1448" s="151"/>
      <c r="M1448" s="16"/>
    </row>
    <row r="1449" spans="2:13" hidden="1" x14ac:dyDescent="0.25">
      <c r="B1449" s="15"/>
      <c r="C1449" s="67" t="s">
        <v>1516</v>
      </c>
      <c r="D1449" s="67" t="s">
        <v>4895</v>
      </c>
      <c r="E1449" s="67" t="s">
        <v>78</v>
      </c>
      <c r="F1449" s="67" t="s">
        <v>60</v>
      </c>
      <c r="G1449" s="151" t="s">
        <v>6657</v>
      </c>
      <c r="H1449" s="151"/>
      <c r="M1449" s="16"/>
    </row>
    <row r="1450" spans="2:13" hidden="1" x14ac:dyDescent="0.25">
      <c r="B1450" s="15"/>
      <c r="C1450" s="67" t="s">
        <v>1517</v>
      </c>
      <c r="D1450" s="67" t="s">
        <v>4896</v>
      </c>
      <c r="E1450" s="67" t="s">
        <v>78</v>
      </c>
      <c r="F1450" s="67" t="s">
        <v>60</v>
      </c>
      <c r="G1450" s="151" t="s">
        <v>6657</v>
      </c>
      <c r="H1450" s="151"/>
      <c r="M1450" s="16"/>
    </row>
    <row r="1451" spans="2:13" hidden="1" x14ac:dyDescent="0.25">
      <c r="B1451" s="15"/>
      <c r="C1451" s="67" t="s">
        <v>1518</v>
      </c>
      <c r="D1451" s="67" t="s">
        <v>4897</v>
      </c>
      <c r="E1451" s="67" t="s">
        <v>78</v>
      </c>
      <c r="F1451" s="67" t="s">
        <v>60</v>
      </c>
      <c r="G1451" s="151" t="s">
        <v>6657</v>
      </c>
      <c r="H1451" s="151"/>
      <c r="M1451" s="16"/>
    </row>
    <row r="1452" spans="2:13" hidden="1" x14ac:dyDescent="0.25">
      <c r="B1452" s="15"/>
      <c r="C1452" s="67" t="s">
        <v>1519</v>
      </c>
      <c r="D1452" s="67" t="s">
        <v>6167</v>
      </c>
      <c r="E1452" s="67" t="s">
        <v>71</v>
      </c>
      <c r="F1452" s="67" t="s">
        <v>71</v>
      </c>
      <c r="G1452" s="151" t="s">
        <v>6657</v>
      </c>
      <c r="H1452" s="151"/>
      <c r="M1452" s="16"/>
    </row>
    <row r="1453" spans="2:13" hidden="1" x14ac:dyDescent="0.25">
      <c r="B1453" s="15"/>
      <c r="C1453" s="67" t="s">
        <v>1520</v>
      </c>
      <c r="D1453" s="67" t="s">
        <v>5771</v>
      </c>
      <c r="E1453" s="67" t="s">
        <v>59</v>
      </c>
      <c r="F1453" s="67" t="s">
        <v>60</v>
      </c>
      <c r="G1453" s="151" t="s">
        <v>6657</v>
      </c>
      <c r="H1453" s="151"/>
      <c r="M1453" s="16"/>
    </row>
    <row r="1454" spans="2:13" hidden="1" x14ac:dyDescent="0.25">
      <c r="B1454" s="15"/>
      <c r="C1454" s="67" t="s">
        <v>1521</v>
      </c>
      <c r="D1454" s="67" t="s">
        <v>5365</v>
      </c>
      <c r="E1454" s="67" t="s">
        <v>59</v>
      </c>
      <c r="F1454" s="67" t="s">
        <v>60</v>
      </c>
      <c r="G1454" s="151" t="s">
        <v>6657</v>
      </c>
      <c r="H1454" s="151"/>
      <c r="M1454" s="16"/>
    </row>
    <row r="1455" spans="2:13" hidden="1" x14ac:dyDescent="0.25">
      <c r="B1455" s="15"/>
      <c r="C1455" s="67" t="s">
        <v>1522</v>
      </c>
      <c r="D1455" s="67" t="s">
        <v>5366</v>
      </c>
      <c r="E1455" s="67" t="s">
        <v>59</v>
      </c>
      <c r="F1455" s="67" t="s">
        <v>60</v>
      </c>
      <c r="G1455" s="151" t="s">
        <v>6657</v>
      </c>
      <c r="H1455" s="151"/>
      <c r="M1455" s="16"/>
    </row>
    <row r="1456" spans="2:13" hidden="1" x14ac:dyDescent="0.25">
      <c r="B1456" s="15"/>
      <c r="C1456" s="67" t="s">
        <v>1523</v>
      </c>
      <c r="D1456" s="67" t="s">
        <v>5653</v>
      </c>
      <c r="E1456" s="67" t="s">
        <v>59</v>
      </c>
      <c r="F1456" s="67" t="s">
        <v>60</v>
      </c>
      <c r="G1456" s="151" t="s">
        <v>6657</v>
      </c>
      <c r="H1456" s="151"/>
      <c r="M1456" s="16"/>
    </row>
    <row r="1457" spans="2:13" hidden="1" x14ac:dyDescent="0.25">
      <c r="B1457" s="15"/>
      <c r="C1457" s="67" t="s">
        <v>1525</v>
      </c>
      <c r="D1457" s="67" t="s">
        <v>4784</v>
      </c>
      <c r="E1457" s="67" t="s">
        <v>78</v>
      </c>
      <c r="F1457" s="67" t="s">
        <v>475</v>
      </c>
      <c r="G1457" s="151" t="s">
        <v>6657</v>
      </c>
      <c r="H1457" s="151"/>
      <c r="M1457" s="16"/>
    </row>
    <row r="1458" spans="2:13" hidden="1" x14ac:dyDescent="0.25">
      <c r="B1458" s="15"/>
      <c r="C1458" s="67" t="s">
        <v>1526</v>
      </c>
      <c r="D1458" s="67" t="s">
        <v>4795</v>
      </c>
      <c r="E1458" s="67" t="s">
        <v>78</v>
      </c>
      <c r="F1458" s="67" t="s">
        <v>483</v>
      </c>
      <c r="G1458" s="151" t="s">
        <v>4243</v>
      </c>
      <c r="H1458" s="151"/>
      <c r="M1458" s="16"/>
    </row>
    <row r="1459" spans="2:13" hidden="1" x14ac:dyDescent="0.25">
      <c r="B1459" s="15"/>
      <c r="C1459" s="67" t="s">
        <v>1524</v>
      </c>
      <c r="D1459" s="67" t="s">
        <v>4796</v>
      </c>
      <c r="E1459" s="67" t="s">
        <v>78</v>
      </c>
      <c r="F1459" s="67" t="s">
        <v>485</v>
      </c>
      <c r="G1459" s="151" t="s">
        <v>6657</v>
      </c>
      <c r="H1459" s="151"/>
      <c r="M1459" s="16"/>
    </row>
    <row r="1460" spans="2:13" hidden="1" x14ac:dyDescent="0.25">
      <c r="B1460" s="15"/>
      <c r="C1460" s="67" t="s">
        <v>1527</v>
      </c>
      <c r="D1460" s="67" t="s">
        <v>4904</v>
      </c>
      <c r="E1460" s="67" t="s">
        <v>78</v>
      </c>
      <c r="F1460" s="67" t="s">
        <v>60</v>
      </c>
      <c r="G1460" s="151" t="s">
        <v>4243</v>
      </c>
      <c r="H1460" s="151"/>
      <c r="M1460" s="16"/>
    </row>
    <row r="1461" spans="2:13" hidden="1" x14ac:dyDescent="0.25">
      <c r="B1461" s="15"/>
      <c r="C1461" s="67" t="s">
        <v>1528</v>
      </c>
      <c r="D1461" s="67" t="s">
        <v>4905</v>
      </c>
      <c r="E1461" s="67" t="s">
        <v>78</v>
      </c>
      <c r="F1461" s="67" t="s">
        <v>60</v>
      </c>
      <c r="G1461" s="151" t="s">
        <v>6657</v>
      </c>
      <c r="H1461" s="151"/>
      <c r="M1461" s="16"/>
    </row>
    <row r="1462" spans="2:13" hidden="1" x14ac:dyDescent="0.25">
      <c r="B1462" s="15"/>
      <c r="C1462" s="67" t="s">
        <v>1529</v>
      </c>
      <c r="D1462" s="67" t="s">
        <v>4906</v>
      </c>
      <c r="E1462" s="67" t="s">
        <v>78</v>
      </c>
      <c r="F1462" s="67" t="s">
        <v>60</v>
      </c>
      <c r="G1462" s="151" t="s">
        <v>6657</v>
      </c>
      <c r="H1462" s="151"/>
      <c r="M1462" s="16"/>
    </row>
    <row r="1463" spans="2:13" hidden="1" x14ac:dyDescent="0.25">
      <c r="B1463" s="15"/>
      <c r="C1463" s="67" t="s">
        <v>1530</v>
      </c>
      <c r="D1463" s="67" t="s">
        <v>4859</v>
      </c>
      <c r="E1463" s="67" t="s">
        <v>78</v>
      </c>
      <c r="F1463" s="67" t="s">
        <v>60</v>
      </c>
      <c r="G1463" s="151" t="s">
        <v>6657</v>
      </c>
      <c r="H1463" s="151"/>
      <c r="M1463" s="16"/>
    </row>
    <row r="1464" spans="2:13" hidden="1" x14ac:dyDescent="0.25">
      <c r="B1464" s="15"/>
      <c r="C1464" s="67" t="s">
        <v>1531</v>
      </c>
      <c r="D1464" s="67" t="s">
        <v>5834</v>
      </c>
      <c r="E1464" s="67" t="s">
        <v>71</v>
      </c>
      <c r="F1464" s="67" t="s">
        <v>60</v>
      </c>
      <c r="G1464" s="151" t="s">
        <v>6657</v>
      </c>
      <c r="H1464" s="151"/>
      <c r="M1464" s="16"/>
    </row>
    <row r="1465" spans="2:13" hidden="1" x14ac:dyDescent="0.25">
      <c r="B1465" s="15"/>
      <c r="C1465" s="67" t="s">
        <v>1532</v>
      </c>
      <c r="D1465" s="67" t="s">
        <v>5835</v>
      </c>
      <c r="E1465" s="67" t="s">
        <v>71</v>
      </c>
      <c r="F1465" s="67" t="s">
        <v>60</v>
      </c>
      <c r="G1465" s="151" t="s">
        <v>6657</v>
      </c>
      <c r="H1465" s="151"/>
      <c r="M1465" s="16"/>
    </row>
    <row r="1466" spans="2:13" hidden="1" x14ac:dyDescent="0.25">
      <c r="B1466" s="15"/>
      <c r="C1466" s="67" t="s">
        <v>1533</v>
      </c>
      <c r="D1466" s="67" t="s">
        <v>5836</v>
      </c>
      <c r="E1466" s="67" t="s">
        <v>71</v>
      </c>
      <c r="F1466" s="67" t="s">
        <v>60</v>
      </c>
      <c r="G1466" s="151" t="s">
        <v>6657</v>
      </c>
      <c r="H1466" s="151"/>
      <c r="M1466" s="16"/>
    </row>
    <row r="1467" spans="2:13" hidden="1" x14ac:dyDescent="0.25">
      <c r="B1467" s="15"/>
      <c r="C1467" s="67" t="s">
        <v>1534</v>
      </c>
      <c r="D1467" s="67" t="s">
        <v>5837</v>
      </c>
      <c r="E1467" s="67" t="s">
        <v>71</v>
      </c>
      <c r="F1467" s="67" t="s">
        <v>60</v>
      </c>
      <c r="G1467" s="151" t="s">
        <v>6657</v>
      </c>
      <c r="H1467" s="151"/>
      <c r="M1467" s="16"/>
    </row>
    <row r="1468" spans="2:13" hidden="1" x14ac:dyDescent="0.25">
      <c r="B1468" s="15"/>
      <c r="C1468" s="67" t="s">
        <v>6615</v>
      </c>
      <c r="D1468" s="67" t="s">
        <v>6616</v>
      </c>
      <c r="E1468" s="67" t="s">
        <v>59</v>
      </c>
      <c r="F1468" s="67" t="s">
        <v>60</v>
      </c>
      <c r="G1468" s="151" t="s">
        <v>6657</v>
      </c>
      <c r="H1468" s="151"/>
      <c r="M1468" s="16"/>
    </row>
    <row r="1469" spans="2:13" hidden="1" x14ac:dyDescent="0.25">
      <c r="B1469" s="15"/>
      <c r="C1469" s="67" t="s">
        <v>1535</v>
      </c>
      <c r="D1469" s="67" t="s">
        <v>5716</v>
      </c>
      <c r="E1469" s="67" t="s">
        <v>59</v>
      </c>
      <c r="F1469" s="67" t="s">
        <v>60</v>
      </c>
      <c r="G1469" s="151" t="s">
        <v>6657</v>
      </c>
      <c r="H1469" s="151"/>
      <c r="M1469" s="16"/>
    </row>
    <row r="1470" spans="2:13" hidden="1" x14ac:dyDescent="0.25">
      <c r="B1470" s="15"/>
      <c r="C1470" s="67" t="s">
        <v>1536</v>
      </c>
      <c r="D1470" s="67" t="s">
        <v>5538</v>
      </c>
      <c r="E1470" s="67" t="s">
        <v>59</v>
      </c>
      <c r="F1470" s="67" t="s">
        <v>60</v>
      </c>
      <c r="G1470" s="151" t="s">
        <v>6657</v>
      </c>
      <c r="H1470" s="151"/>
      <c r="M1470" s="16"/>
    </row>
    <row r="1471" spans="2:13" hidden="1" x14ac:dyDescent="0.25">
      <c r="B1471" s="15"/>
      <c r="C1471" s="67" t="s">
        <v>1537</v>
      </c>
      <c r="D1471" s="67" t="s">
        <v>5740</v>
      </c>
      <c r="E1471" s="67" t="s">
        <v>59</v>
      </c>
      <c r="F1471" s="67" t="s">
        <v>60</v>
      </c>
      <c r="G1471" s="151" t="s">
        <v>6657</v>
      </c>
      <c r="H1471" s="151"/>
      <c r="M1471" s="16"/>
    </row>
    <row r="1472" spans="2:13" hidden="1" x14ac:dyDescent="0.25">
      <c r="B1472" s="15"/>
      <c r="C1472" s="67" t="s">
        <v>1538</v>
      </c>
      <c r="D1472" s="67" t="s">
        <v>5741</v>
      </c>
      <c r="E1472" s="67" t="s">
        <v>59</v>
      </c>
      <c r="F1472" s="67" t="s">
        <v>60</v>
      </c>
      <c r="G1472" s="151" t="s">
        <v>6657</v>
      </c>
      <c r="H1472" s="151"/>
      <c r="M1472" s="16"/>
    </row>
    <row r="1473" spans="2:13" hidden="1" x14ac:dyDescent="0.25">
      <c r="B1473" s="15"/>
      <c r="C1473" s="67" t="s">
        <v>1539</v>
      </c>
      <c r="D1473" s="67" t="s">
        <v>6123</v>
      </c>
      <c r="E1473" s="67" t="s">
        <v>71</v>
      </c>
      <c r="F1473" s="67" t="s">
        <v>71</v>
      </c>
      <c r="G1473" s="151" t="s">
        <v>6657</v>
      </c>
      <c r="H1473" s="151"/>
      <c r="M1473" s="16"/>
    </row>
    <row r="1474" spans="2:13" hidden="1" x14ac:dyDescent="0.25">
      <c r="B1474" s="15"/>
      <c r="C1474" s="67" t="s">
        <v>1540</v>
      </c>
      <c r="D1474" s="67" t="s">
        <v>5979</v>
      </c>
      <c r="E1474" s="67" t="s">
        <v>149</v>
      </c>
      <c r="F1474" s="67" t="s">
        <v>60</v>
      </c>
      <c r="G1474" s="151" t="s">
        <v>6657</v>
      </c>
      <c r="H1474" s="151"/>
      <c r="M1474" s="16"/>
    </row>
    <row r="1475" spans="2:13" hidden="1" x14ac:dyDescent="0.25">
      <c r="B1475" s="15"/>
      <c r="C1475" s="67" t="s">
        <v>1542</v>
      </c>
      <c r="D1475" s="67" t="s">
        <v>1543</v>
      </c>
      <c r="E1475" s="67" t="s">
        <v>59</v>
      </c>
      <c r="F1475" s="67" t="s">
        <v>60</v>
      </c>
      <c r="G1475" s="151" t="s">
        <v>6657</v>
      </c>
      <c r="H1475" s="151"/>
      <c r="M1475" s="16"/>
    </row>
    <row r="1476" spans="2:13" hidden="1" x14ac:dyDescent="0.25">
      <c r="B1476" s="15"/>
      <c r="C1476" s="67" t="s">
        <v>1544</v>
      </c>
      <c r="D1476" s="67" t="s">
        <v>4774</v>
      </c>
      <c r="E1476" s="67" t="s">
        <v>144</v>
      </c>
      <c r="F1476" s="67" t="s">
        <v>475</v>
      </c>
      <c r="G1476" s="151" t="s">
        <v>4243</v>
      </c>
      <c r="H1476" s="151"/>
      <c r="M1476" s="16"/>
    </row>
    <row r="1477" spans="2:13" hidden="1" x14ac:dyDescent="0.25">
      <c r="B1477" s="15"/>
      <c r="C1477" s="67" t="s">
        <v>1545</v>
      </c>
      <c r="D1477" s="67" t="s">
        <v>4754</v>
      </c>
      <c r="E1477" s="67" t="s">
        <v>144</v>
      </c>
      <c r="F1477" s="67" t="s">
        <v>232</v>
      </c>
      <c r="G1477" s="151" t="s">
        <v>4243</v>
      </c>
      <c r="H1477" s="151"/>
      <c r="M1477" s="16"/>
    </row>
    <row r="1478" spans="2:13" hidden="1" x14ac:dyDescent="0.25">
      <c r="B1478" s="15"/>
      <c r="C1478" s="67" t="s">
        <v>1546</v>
      </c>
      <c r="D1478" s="67" t="s">
        <v>4755</v>
      </c>
      <c r="E1478" s="67" t="s">
        <v>144</v>
      </c>
      <c r="F1478" s="67" t="s">
        <v>234</v>
      </c>
      <c r="G1478" s="151" t="s">
        <v>4243</v>
      </c>
      <c r="H1478" s="151"/>
      <c r="M1478" s="16"/>
    </row>
    <row r="1479" spans="2:13" hidden="1" x14ac:dyDescent="0.25">
      <c r="B1479" s="15"/>
      <c r="C1479" s="67" t="s">
        <v>1547</v>
      </c>
      <c r="D1479" s="67" t="s">
        <v>4756</v>
      </c>
      <c r="E1479" s="67" t="s">
        <v>144</v>
      </c>
      <c r="F1479" s="67" t="s">
        <v>236</v>
      </c>
      <c r="G1479" s="151" t="s">
        <v>4243</v>
      </c>
      <c r="H1479" s="151"/>
      <c r="M1479" s="16"/>
    </row>
    <row r="1480" spans="2:13" hidden="1" x14ac:dyDescent="0.25">
      <c r="B1480" s="15"/>
      <c r="C1480" s="67" t="s">
        <v>1548</v>
      </c>
      <c r="D1480" s="67" t="s">
        <v>4757</v>
      </c>
      <c r="E1480" s="67" t="s">
        <v>144</v>
      </c>
      <c r="F1480" s="67" t="s">
        <v>238</v>
      </c>
      <c r="G1480" s="151" t="s">
        <v>4243</v>
      </c>
      <c r="H1480" s="151"/>
      <c r="M1480" s="16"/>
    </row>
    <row r="1481" spans="2:13" hidden="1" x14ac:dyDescent="0.25">
      <c r="B1481" s="15"/>
      <c r="C1481" s="67" t="s">
        <v>1549</v>
      </c>
      <c r="D1481" s="67" t="s">
        <v>4758</v>
      </c>
      <c r="E1481" s="67" t="s">
        <v>144</v>
      </c>
      <c r="F1481" s="67" t="s">
        <v>240</v>
      </c>
      <c r="G1481" s="151" t="s">
        <v>4243</v>
      </c>
      <c r="H1481" s="151" t="s">
        <v>4333</v>
      </c>
      <c r="M1481" s="16"/>
    </row>
    <row r="1482" spans="2:13" hidden="1" x14ac:dyDescent="0.25">
      <c r="B1482" s="15"/>
      <c r="C1482" s="67" t="s">
        <v>1550</v>
      </c>
      <c r="D1482" s="67" t="s">
        <v>4780</v>
      </c>
      <c r="E1482" s="67" t="s">
        <v>144</v>
      </c>
      <c r="F1482" s="67" t="s">
        <v>475</v>
      </c>
      <c r="G1482" s="151" t="s">
        <v>6657</v>
      </c>
      <c r="H1482" s="151"/>
      <c r="M1482" s="16"/>
    </row>
    <row r="1483" spans="2:13" hidden="1" x14ac:dyDescent="0.25">
      <c r="B1483" s="15"/>
      <c r="C1483" s="67" t="s">
        <v>1551</v>
      </c>
      <c r="D1483" s="67" t="s">
        <v>4799</v>
      </c>
      <c r="E1483" s="67" t="s">
        <v>144</v>
      </c>
      <c r="F1483" s="67" t="s">
        <v>483</v>
      </c>
      <c r="G1483" s="151" t="s">
        <v>4243</v>
      </c>
      <c r="H1483" s="151"/>
      <c r="M1483" s="16"/>
    </row>
    <row r="1484" spans="2:13" hidden="1" x14ac:dyDescent="0.25">
      <c r="B1484" s="15"/>
      <c r="C1484" s="67" t="s">
        <v>1552</v>
      </c>
      <c r="D1484" s="67" t="s">
        <v>4800</v>
      </c>
      <c r="E1484" s="67" t="s">
        <v>144</v>
      </c>
      <c r="F1484" s="67" t="s">
        <v>485</v>
      </c>
      <c r="G1484" s="151" t="s">
        <v>4243</v>
      </c>
      <c r="H1484" s="151" t="s">
        <v>4333</v>
      </c>
      <c r="M1484" s="16"/>
    </row>
    <row r="1485" spans="2:13" hidden="1" x14ac:dyDescent="0.25">
      <c r="B1485" s="15"/>
      <c r="C1485" s="67" t="s">
        <v>1541</v>
      </c>
      <c r="D1485" s="67" t="s">
        <v>5953</v>
      </c>
      <c r="E1485" s="67" t="s">
        <v>144</v>
      </c>
      <c r="F1485" s="67" t="s">
        <v>60</v>
      </c>
      <c r="G1485" s="151" t="s">
        <v>6657</v>
      </c>
      <c r="H1485" s="151"/>
      <c r="M1485" s="16"/>
    </row>
    <row r="1486" spans="2:13" hidden="1" x14ac:dyDescent="0.25">
      <c r="B1486" s="15"/>
      <c r="C1486" s="67" t="s">
        <v>1553</v>
      </c>
      <c r="D1486" s="67" t="s">
        <v>4753</v>
      </c>
      <c r="E1486" s="67" t="s">
        <v>144</v>
      </c>
      <c r="F1486" s="67" t="s">
        <v>244</v>
      </c>
      <c r="G1486" s="151" t="s">
        <v>6657</v>
      </c>
      <c r="H1486" s="151"/>
      <c r="M1486" s="16"/>
    </row>
    <row r="1487" spans="2:13" hidden="1" x14ac:dyDescent="0.25">
      <c r="B1487" s="15"/>
      <c r="C1487" s="67" t="s">
        <v>1554</v>
      </c>
      <c r="D1487" s="67" t="s">
        <v>5743</v>
      </c>
      <c r="E1487" s="67" t="s">
        <v>59</v>
      </c>
      <c r="F1487" s="67" t="s">
        <v>60</v>
      </c>
      <c r="G1487" s="151" t="s">
        <v>6657</v>
      </c>
      <c r="H1487" s="151"/>
      <c r="M1487" s="16"/>
    </row>
    <row r="1488" spans="2:13" hidden="1" x14ac:dyDescent="0.25">
      <c r="B1488" s="15"/>
      <c r="C1488" s="67" t="s">
        <v>1555</v>
      </c>
      <c r="D1488" s="67" t="s">
        <v>5744</v>
      </c>
      <c r="E1488" s="67" t="s">
        <v>59</v>
      </c>
      <c r="F1488" s="67" t="s">
        <v>60</v>
      </c>
      <c r="G1488" s="151" t="s">
        <v>6657</v>
      </c>
      <c r="H1488" s="151"/>
      <c r="M1488" s="16"/>
    </row>
    <row r="1489" spans="2:13" hidden="1" x14ac:dyDescent="0.25">
      <c r="B1489" s="15"/>
      <c r="C1489" s="67" t="s">
        <v>1556</v>
      </c>
      <c r="D1489" s="67" t="s">
        <v>5745</v>
      </c>
      <c r="E1489" s="67" t="s">
        <v>144</v>
      </c>
      <c r="F1489" s="67" t="s">
        <v>60</v>
      </c>
      <c r="G1489" s="151" t="s">
        <v>6657</v>
      </c>
      <c r="H1489" s="151"/>
      <c r="M1489" s="16"/>
    </row>
    <row r="1490" spans="2:13" hidden="1" x14ac:dyDescent="0.25">
      <c r="B1490" s="15"/>
      <c r="C1490" s="67" t="s">
        <v>1557</v>
      </c>
      <c r="D1490" s="67" t="s">
        <v>5528</v>
      </c>
      <c r="E1490" s="67" t="s">
        <v>59</v>
      </c>
      <c r="F1490" s="67" t="s">
        <v>60</v>
      </c>
      <c r="G1490" s="151" t="s">
        <v>6657</v>
      </c>
      <c r="H1490" s="151"/>
      <c r="M1490" s="16"/>
    </row>
    <row r="1491" spans="2:13" hidden="1" x14ac:dyDescent="0.25">
      <c r="B1491" s="15"/>
      <c r="C1491" s="67" t="s">
        <v>1558</v>
      </c>
      <c r="D1491" s="67" t="s">
        <v>6178</v>
      </c>
      <c r="E1491" s="67" t="s">
        <v>71</v>
      </c>
      <c r="F1491" s="67" t="s">
        <v>71</v>
      </c>
      <c r="G1491" s="151" t="s">
        <v>6657</v>
      </c>
      <c r="H1491" s="151"/>
      <c r="M1491" s="16"/>
    </row>
    <row r="1492" spans="2:13" hidden="1" x14ac:dyDescent="0.25">
      <c r="B1492" s="15"/>
      <c r="C1492" s="67" t="s">
        <v>1559</v>
      </c>
      <c r="D1492" s="67" t="s">
        <v>5025</v>
      </c>
      <c r="E1492" s="67" t="s">
        <v>134</v>
      </c>
      <c r="F1492" s="67" t="s">
        <v>60</v>
      </c>
      <c r="G1492" s="151" t="s">
        <v>6657</v>
      </c>
      <c r="H1492" s="151"/>
      <c r="M1492" s="16"/>
    </row>
    <row r="1493" spans="2:13" hidden="1" x14ac:dyDescent="0.25">
      <c r="B1493" s="15"/>
      <c r="C1493" s="67" t="s">
        <v>1560</v>
      </c>
      <c r="D1493" s="67" t="s">
        <v>5026</v>
      </c>
      <c r="E1493" s="67" t="s">
        <v>134</v>
      </c>
      <c r="F1493" s="67" t="s">
        <v>60</v>
      </c>
      <c r="G1493" s="151" t="s">
        <v>6657</v>
      </c>
      <c r="H1493" s="151"/>
      <c r="M1493" s="16"/>
    </row>
    <row r="1494" spans="2:13" hidden="1" x14ac:dyDescent="0.25">
      <c r="B1494" s="15"/>
      <c r="C1494" s="67" t="s">
        <v>1561</v>
      </c>
      <c r="D1494" s="67" t="s">
        <v>5027</v>
      </c>
      <c r="E1494" s="67" t="s">
        <v>134</v>
      </c>
      <c r="F1494" s="67" t="s">
        <v>60</v>
      </c>
      <c r="G1494" s="151" t="s">
        <v>6657</v>
      </c>
      <c r="H1494" s="151"/>
      <c r="M1494" s="16"/>
    </row>
    <row r="1495" spans="2:13" hidden="1" x14ac:dyDescent="0.25">
      <c r="B1495" s="15"/>
      <c r="C1495" s="67" t="s">
        <v>1569</v>
      </c>
      <c r="D1495" s="67" t="s">
        <v>4975</v>
      </c>
      <c r="E1495" s="67" t="s">
        <v>134</v>
      </c>
      <c r="F1495" s="67" t="s">
        <v>60</v>
      </c>
      <c r="G1495" s="151" t="s">
        <v>6657</v>
      </c>
      <c r="H1495" s="151"/>
      <c r="M1495" s="16"/>
    </row>
    <row r="1496" spans="2:13" hidden="1" x14ac:dyDescent="0.25">
      <c r="B1496" s="15"/>
      <c r="C1496" s="67" t="s">
        <v>1570</v>
      </c>
      <c r="D1496" s="67" t="s">
        <v>5069</v>
      </c>
      <c r="E1496" s="67" t="s">
        <v>134</v>
      </c>
      <c r="F1496" s="67" t="s">
        <v>60</v>
      </c>
      <c r="G1496" s="151" t="s">
        <v>6657</v>
      </c>
      <c r="H1496" s="151"/>
      <c r="M1496" s="16"/>
    </row>
    <row r="1497" spans="2:13" hidden="1" x14ac:dyDescent="0.25">
      <c r="B1497" s="15"/>
      <c r="C1497" s="67" t="s">
        <v>1571</v>
      </c>
      <c r="D1497" s="67" t="s">
        <v>5005</v>
      </c>
      <c r="E1497" s="67" t="s">
        <v>134</v>
      </c>
      <c r="F1497" s="67" t="s">
        <v>60</v>
      </c>
      <c r="G1497" s="151" t="s">
        <v>6657</v>
      </c>
      <c r="H1497" s="151"/>
      <c r="M1497" s="16"/>
    </row>
    <row r="1498" spans="2:13" hidden="1" x14ac:dyDescent="0.25">
      <c r="B1498" s="15"/>
      <c r="C1498" s="67" t="s">
        <v>1572</v>
      </c>
      <c r="D1498" s="67" t="s">
        <v>5015</v>
      </c>
      <c r="E1498" s="67" t="s">
        <v>134</v>
      </c>
      <c r="F1498" s="67" t="s">
        <v>60</v>
      </c>
      <c r="G1498" s="151" t="s">
        <v>6657</v>
      </c>
      <c r="H1498" s="151"/>
      <c r="M1498" s="16"/>
    </row>
    <row r="1499" spans="2:13" hidden="1" x14ac:dyDescent="0.25">
      <c r="B1499" s="15"/>
      <c r="C1499" s="67" t="s">
        <v>1573</v>
      </c>
      <c r="D1499" s="67" t="s">
        <v>5089</v>
      </c>
      <c r="E1499" s="67" t="s">
        <v>134</v>
      </c>
      <c r="F1499" s="67" t="s">
        <v>60</v>
      </c>
      <c r="G1499" s="151" t="s">
        <v>6657</v>
      </c>
      <c r="H1499" s="151"/>
      <c r="M1499" s="16"/>
    </row>
    <row r="1500" spans="2:13" hidden="1" x14ac:dyDescent="0.25">
      <c r="B1500" s="15"/>
      <c r="C1500" s="67" t="s">
        <v>1574</v>
      </c>
      <c r="D1500" s="67" t="s">
        <v>4995</v>
      </c>
      <c r="E1500" s="67" t="s">
        <v>134</v>
      </c>
      <c r="F1500" s="67" t="s">
        <v>60</v>
      </c>
      <c r="G1500" s="151" t="s">
        <v>6657</v>
      </c>
      <c r="H1500" s="151"/>
      <c r="M1500" s="16"/>
    </row>
    <row r="1501" spans="2:13" hidden="1" x14ac:dyDescent="0.25">
      <c r="B1501" s="15"/>
      <c r="C1501" s="67" t="s">
        <v>1575</v>
      </c>
      <c r="D1501" s="67" t="s">
        <v>4985</v>
      </c>
      <c r="E1501" s="67" t="s">
        <v>134</v>
      </c>
      <c r="F1501" s="67" t="s">
        <v>60</v>
      </c>
      <c r="G1501" s="151" t="s">
        <v>6657</v>
      </c>
      <c r="H1501" s="151"/>
      <c r="M1501" s="16"/>
    </row>
    <row r="1502" spans="2:13" hidden="1" x14ac:dyDescent="0.25">
      <c r="B1502" s="15"/>
      <c r="C1502" s="67" t="s">
        <v>1576</v>
      </c>
      <c r="D1502" s="67" t="s">
        <v>5126</v>
      </c>
      <c r="E1502" s="67" t="s">
        <v>134</v>
      </c>
      <c r="F1502" s="67" t="s">
        <v>60</v>
      </c>
      <c r="G1502" s="151" t="s">
        <v>6657</v>
      </c>
      <c r="H1502" s="151"/>
      <c r="M1502" s="16"/>
    </row>
    <row r="1503" spans="2:13" hidden="1" x14ac:dyDescent="0.25">
      <c r="B1503" s="15"/>
      <c r="C1503" s="67" t="s">
        <v>1562</v>
      </c>
      <c r="D1503" s="67" t="s">
        <v>5059</v>
      </c>
      <c r="E1503" s="67" t="s">
        <v>134</v>
      </c>
      <c r="F1503" s="67" t="s">
        <v>60</v>
      </c>
      <c r="G1503" s="151" t="s">
        <v>6657</v>
      </c>
      <c r="H1503" s="151"/>
      <c r="M1503" s="16"/>
    </row>
    <row r="1504" spans="2:13" hidden="1" x14ac:dyDescent="0.25">
      <c r="B1504" s="15"/>
      <c r="C1504" s="67" t="s">
        <v>1577</v>
      </c>
      <c r="D1504" s="67" t="s">
        <v>5049</v>
      </c>
      <c r="E1504" s="67" t="s">
        <v>134</v>
      </c>
      <c r="F1504" s="67" t="s">
        <v>60</v>
      </c>
      <c r="G1504" s="151" t="s">
        <v>6657</v>
      </c>
      <c r="H1504" s="151"/>
      <c r="M1504" s="16"/>
    </row>
    <row r="1505" spans="2:13" hidden="1" x14ac:dyDescent="0.25">
      <c r="B1505" s="15"/>
      <c r="C1505" s="67" t="s">
        <v>1578</v>
      </c>
      <c r="D1505" s="67" t="s">
        <v>5039</v>
      </c>
      <c r="E1505" s="67" t="s">
        <v>134</v>
      </c>
      <c r="F1505" s="67" t="s">
        <v>60</v>
      </c>
      <c r="G1505" s="151" t="s">
        <v>6657</v>
      </c>
      <c r="H1505" s="151"/>
      <c r="M1505" s="16"/>
    </row>
    <row r="1506" spans="2:13" hidden="1" x14ac:dyDescent="0.25">
      <c r="B1506" s="15"/>
      <c r="C1506" s="67" t="s">
        <v>1579</v>
      </c>
      <c r="D1506" s="67" t="s">
        <v>5116</v>
      </c>
      <c r="E1506" s="67" t="s">
        <v>134</v>
      </c>
      <c r="F1506" s="67" t="s">
        <v>60</v>
      </c>
      <c r="G1506" s="151" t="s">
        <v>6657</v>
      </c>
      <c r="H1506" s="151"/>
      <c r="M1506" s="16"/>
    </row>
    <row r="1507" spans="2:13" hidden="1" x14ac:dyDescent="0.25">
      <c r="B1507" s="15"/>
      <c r="C1507" s="67" t="s">
        <v>1580</v>
      </c>
      <c r="D1507" s="67" t="s">
        <v>5099</v>
      </c>
      <c r="E1507" s="67" t="s">
        <v>134</v>
      </c>
      <c r="F1507" s="67" t="s">
        <v>60</v>
      </c>
      <c r="G1507" s="151" t="s">
        <v>6657</v>
      </c>
      <c r="H1507" s="151"/>
      <c r="M1507" s="16"/>
    </row>
    <row r="1508" spans="2:13" hidden="1" x14ac:dyDescent="0.25">
      <c r="B1508" s="15"/>
      <c r="C1508" s="67" t="s">
        <v>1563</v>
      </c>
      <c r="D1508" s="67" t="s">
        <v>5079</v>
      </c>
      <c r="E1508" s="67" t="s">
        <v>134</v>
      </c>
      <c r="F1508" s="67" t="s">
        <v>60</v>
      </c>
      <c r="G1508" s="151" t="s">
        <v>6657</v>
      </c>
      <c r="H1508" s="151"/>
      <c r="M1508" s="16"/>
    </row>
    <row r="1509" spans="2:13" hidden="1" x14ac:dyDescent="0.25">
      <c r="B1509" s="15"/>
      <c r="C1509" s="67" t="s">
        <v>1581</v>
      </c>
      <c r="D1509" s="67" t="s">
        <v>4976</v>
      </c>
      <c r="E1509" s="67" t="s">
        <v>134</v>
      </c>
      <c r="F1509" s="67" t="s">
        <v>60</v>
      </c>
      <c r="G1509" s="151" t="s">
        <v>6657</v>
      </c>
      <c r="H1509" s="151"/>
      <c r="M1509" s="16"/>
    </row>
    <row r="1510" spans="2:13" hidden="1" x14ac:dyDescent="0.25">
      <c r="B1510" s="15"/>
      <c r="C1510" s="67" t="s">
        <v>1582</v>
      </c>
      <c r="D1510" s="67" t="s">
        <v>5070</v>
      </c>
      <c r="E1510" s="67" t="s">
        <v>134</v>
      </c>
      <c r="F1510" s="67" t="s">
        <v>60</v>
      </c>
      <c r="G1510" s="151" t="s">
        <v>6657</v>
      </c>
      <c r="H1510" s="151"/>
      <c r="M1510" s="16"/>
    </row>
    <row r="1511" spans="2:13" hidden="1" x14ac:dyDescent="0.25">
      <c r="B1511" s="15"/>
      <c r="C1511" s="67" t="s">
        <v>1583</v>
      </c>
      <c r="D1511" s="67" t="s">
        <v>5006</v>
      </c>
      <c r="E1511" s="67" t="s">
        <v>134</v>
      </c>
      <c r="F1511" s="67" t="s">
        <v>60</v>
      </c>
      <c r="G1511" s="151" t="s">
        <v>6657</v>
      </c>
      <c r="H1511" s="151"/>
      <c r="M1511" s="16"/>
    </row>
    <row r="1512" spans="2:13" hidden="1" x14ac:dyDescent="0.25">
      <c r="B1512" s="15"/>
      <c r="C1512" s="67" t="s">
        <v>1584</v>
      </c>
      <c r="D1512" s="67" t="s">
        <v>5016</v>
      </c>
      <c r="E1512" s="67" t="s">
        <v>134</v>
      </c>
      <c r="F1512" s="67" t="s">
        <v>60</v>
      </c>
      <c r="G1512" s="151" t="s">
        <v>6657</v>
      </c>
      <c r="H1512" s="151"/>
      <c r="M1512" s="16"/>
    </row>
    <row r="1513" spans="2:13" hidden="1" x14ac:dyDescent="0.25">
      <c r="B1513" s="15"/>
      <c r="C1513" s="67" t="s">
        <v>1585</v>
      </c>
      <c r="D1513" s="67" t="s">
        <v>5090</v>
      </c>
      <c r="E1513" s="67" t="s">
        <v>134</v>
      </c>
      <c r="F1513" s="67" t="s">
        <v>60</v>
      </c>
      <c r="G1513" s="151" t="s">
        <v>6657</v>
      </c>
      <c r="H1513" s="151"/>
      <c r="M1513" s="16"/>
    </row>
    <row r="1514" spans="2:13" hidden="1" x14ac:dyDescent="0.25">
      <c r="B1514" s="15"/>
      <c r="C1514" s="67" t="s">
        <v>1586</v>
      </c>
      <c r="D1514" s="67" t="s">
        <v>4996</v>
      </c>
      <c r="E1514" s="67" t="s">
        <v>134</v>
      </c>
      <c r="F1514" s="67" t="s">
        <v>60</v>
      </c>
      <c r="G1514" s="151" t="s">
        <v>6657</v>
      </c>
      <c r="H1514" s="151"/>
      <c r="M1514" s="16"/>
    </row>
    <row r="1515" spans="2:13" hidden="1" x14ac:dyDescent="0.25">
      <c r="B1515" s="15"/>
      <c r="C1515" s="67" t="s">
        <v>1564</v>
      </c>
      <c r="D1515" s="67" t="s">
        <v>4986</v>
      </c>
      <c r="E1515" s="67" t="s">
        <v>134</v>
      </c>
      <c r="F1515" s="67" t="s">
        <v>60</v>
      </c>
      <c r="G1515" s="151" t="s">
        <v>6657</v>
      </c>
      <c r="H1515" s="151"/>
      <c r="M1515" s="16"/>
    </row>
    <row r="1516" spans="2:13" hidden="1" x14ac:dyDescent="0.25">
      <c r="B1516" s="15"/>
      <c r="C1516" s="67" t="s">
        <v>1587</v>
      </c>
      <c r="D1516" s="67" t="s">
        <v>5127</v>
      </c>
      <c r="E1516" s="67" t="s">
        <v>134</v>
      </c>
      <c r="F1516" s="67" t="s">
        <v>60</v>
      </c>
      <c r="G1516" s="151" t="s">
        <v>6657</v>
      </c>
      <c r="H1516" s="151"/>
      <c r="M1516" s="16"/>
    </row>
    <row r="1517" spans="2:13" hidden="1" x14ac:dyDescent="0.25">
      <c r="B1517" s="15"/>
      <c r="C1517" s="67" t="s">
        <v>1565</v>
      </c>
      <c r="D1517" s="67" t="s">
        <v>5060</v>
      </c>
      <c r="E1517" s="67" t="s">
        <v>134</v>
      </c>
      <c r="F1517" s="67" t="s">
        <v>60</v>
      </c>
      <c r="G1517" s="151" t="s">
        <v>6657</v>
      </c>
      <c r="H1517" s="151"/>
      <c r="M1517" s="16"/>
    </row>
    <row r="1518" spans="2:13" hidden="1" x14ac:dyDescent="0.25">
      <c r="B1518" s="15"/>
      <c r="C1518" s="67" t="s">
        <v>1588</v>
      </c>
      <c r="D1518" s="67" t="s">
        <v>5050</v>
      </c>
      <c r="E1518" s="67" t="s">
        <v>134</v>
      </c>
      <c r="F1518" s="67" t="s">
        <v>60</v>
      </c>
      <c r="G1518" s="151" t="s">
        <v>6657</v>
      </c>
      <c r="H1518" s="151"/>
      <c r="M1518" s="16"/>
    </row>
    <row r="1519" spans="2:13" hidden="1" x14ac:dyDescent="0.25">
      <c r="B1519" s="15"/>
      <c r="C1519" s="67" t="s">
        <v>1589</v>
      </c>
      <c r="D1519" s="67" t="s">
        <v>5040</v>
      </c>
      <c r="E1519" s="67" t="s">
        <v>134</v>
      </c>
      <c r="F1519" s="67" t="s">
        <v>60</v>
      </c>
      <c r="G1519" s="151" t="s">
        <v>6657</v>
      </c>
      <c r="H1519" s="151"/>
      <c r="M1519" s="16"/>
    </row>
    <row r="1520" spans="2:13" hidden="1" x14ac:dyDescent="0.25">
      <c r="B1520" s="15"/>
      <c r="C1520" s="67" t="s">
        <v>1590</v>
      </c>
      <c r="D1520" s="67" t="s">
        <v>5117</v>
      </c>
      <c r="E1520" s="67" t="s">
        <v>134</v>
      </c>
      <c r="F1520" s="67" t="s">
        <v>60</v>
      </c>
      <c r="G1520" s="151" t="s">
        <v>6657</v>
      </c>
      <c r="H1520" s="151"/>
      <c r="M1520" s="16"/>
    </row>
    <row r="1521" spans="2:13" hidden="1" x14ac:dyDescent="0.25">
      <c r="B1521" s="15"/>
      <c r="C1521" s="67" t="s">
        <v>1591</v>
      </c>
      <c r="D1521" s="67" t="s">
        <v>5100</v>
      </c>
      <c r="E1521" s="67" t="s">
        <v>134</v>
      </c>
      <c r="F1521" s="67" t="s">
        <v>60</v>
      </c>
      <c r="G1521" s="151" t="s">
        <v>6657</v>
      </c>
      <c r="H1521" s="151"/>
      <c r="M1521" s="16"/>
    </row>
    <row r="1522" spans="2:13" hidden="1" x14ac:dyDescent="0.25">
      <c r="B1522" s="15"/>
      <c r="C1522" s="67" t="s">
        <v>1566</v>
      </c>
      <c r="D1522" s="67" t="s">
        <v>5080</v>
      </c>
      <c r="E1522" s="67" t="s">
        <v>134</v>
      </c>
      <c r="F1522" s="67" t="s">
        <v>60</v>
      </c>
      <c r="G1522" s="151" t="s">
        <v>6657</v>
      </c>
      <c r="H1522" s="151"/>
      <c r="M1522" s="16"/>
    </row>
    <row r="1523" spans="2:13" hidden="1" x14ac:dyDescent="0.25">
      <c r="B1523" s="15"/>
      <c r="C1523" s="67" t="s">
        <v>1592</v>
      </c>
      <c r="D1523" s="67" t="s">
        <v>4977</v>
      </c>
      <c r="E1523" s="67" t="s">
        <v>134</v>
      </c>
      <c r="F1523" s="67" t="s">
        <v>60</v>
      </c>
      <c r="G1523" s="151" t="s">
        <v>6657</v>
      </c>
      <c r="H1523" s="151"/>
      <c r="M1523" s="16"/>
    </row>
    <row r="1524" spans="2:13" hidden="1" x14ac:dyDescent="0.25">
      <c r="B1524" s="15"/>
      <c r="C1524" s="67" t="s">
        <v>1593</v>
      </c>
      <c r="D1524" s="67" t="s">
        <v>5071</v>
      </c>
      <c r="E1524" s="67" t="s">
        <v>134</v>
      </c>
      <c r="F1524" s="67" t="s">
        <v>60</v>
      </c>
      <c r="G1524" s="151" t="s">
        <v>6657</v>
      </c>
      <c r="H1524" s="151"/>
      <c r="M1524" s="16"/>
    </row>
    <row r="1525" spans="2:13" hidden="1" x14ac:dyDescent="0.25">
      <c r="B1525" s="15"/>
      <c r="C1525" s="67" t="s">
        <v>1594</v>
      </c>
      <c r="D1525" s="67" t="s">
        <v>5007</v>
      </c>
      <c r="E1525" s="67" t="s">
        <v>134</v>
      </c>
      <c r="F1525" s="67" t="s">
        <v>60</v>
      </c>
      <c r="G1525" s="151" t="s">
        <v>6657</v>
      </c>
      <c r="H1525" s="151"/>
      <c r="M1525" s="16"/>
    </row>
    <row r="1526" spans="2:13" hidden="1" x14ac:dyDescent="0.25">
      <c r="B1526" s="15"/>
      <c r="C1526" s="67" t="s">
        <v>1595</v>
      </c>
      <c r="D1526" s="67" t="s">
        <v>5017</v>
      </c>
      <c r="E1526" s="67" t="s">
        <v>134</v>
      </c>
      <c r="F1526" s="67" t="s">
        <v>60</v>
      </c>
      <c r="G1526" s="151" t="s">
        <v>6657</v>
      </c>
      <c r="H1526" s="151"/>
      <c r="M1526" s="16"/>
    </row>
    <row r="1527" spans="2:13" hidden="1" x14ac:dyDescent="0.25">
      <c r="B1527" s="15"/>
      <c r="C1527" s="67" t="s">
        <v>1596</v>
      </c>
      <c r="D1527" s="67" t="s">
        <v>5091</v>
      </c>
      <c r="E1527" s="67" t="s">
        <v>134</v>
      </c>
      <c r="F1527" s="67" t="s">
        <v>60</v>
      </c>
      <c r="G1527" s="151" t="s">
        <v>6657</v>
      </c>
      <c r="H1527" s="151"/>
      <c r="M1527" s="16"/>
    </row>
    <row r="1528" spans="2:13" hidden="1" x14ac:dyDescent="0.25">
      <c r="B1528" s="15"/>
      <c r="C1528" s="67" t="s">
        <v>1597</v>
      </c>
      <c r="D1528" s="67" t="s">
        <v>4997</v>
      </c>
      <c r="E1528" s="67" t="s">
        <v>134</v>
      </c>
      <c r="F1528" s="67" t="s">
        <v>60</v>
      </c>
      <c r="G1528" s="151" t="s">
        <v>6657</v>
      </c>
      <c r="H1528" s="151"/>
      <c r="M1528" s="16"/>
    </row>
    <row r="1529" spans="2:13" hidden="1" x14ac:dyDescent="0.25">
      <c r="B1529" s="15"/>
      <c r="C1529" s="67" t="s">
        <v>1598</v>
      </c>
      <c r="D1529" s="67" t="s">
        <v>4987</v>
      </c>
      <c r="E1529" s="67" t="s">
        <v>134</v>
      </c>
      <c r="F1529" s="67" t="s">
        <v>60</v>
      </c>
      <c r="G1529" s="151" t="s">
        <v>6657</v>
      </c>
      <c r="H1529" s="151"/>
      <c r="M1529" s="16"/>
    </row>
    <row r="1530" spans="2:13" hidden="1" x14ac:dyDescent="0.25">
      <c r="B1530" s="15"/>
      <c r="C1530" s="67" t="s">
        <v>1599</v>
      </c>
      <c r="D1530" s="67" t="s">
        <v>5128</v>
      </c>
      <c r="E1530" s="67" t="s">
        <v>134</v>
      </c>
      <c r="F1530" s="67" t="s">
        <v>60</v>
      </c>
      <c r="G1530" s="151" t="s">
        <v>6657</v>
      </c>
      <c r="H1530" s="151"/>
      <c r="M1530" s="16"/>
    </row>
    <row r="1531" spans="2:13" hidden="1" x14ac:dyDescent="0.25">
      <c r="B1531" s="15"/>
      <c r="C1531" s="67" t="s">
        <v>1567</v>
      </c>
      <c r="D1531" s="67" t="s">
        <v>5061</v>
      </c>
      <c r="E1531" s="67" t="s">
        <v>134</v>
      </c>
      <c r="F1531" s="67" t="s">
        <v>60</v>
      </c>
      <c r="G1531" s="151" t="s">
        <v>6657</v>
      </c>
      <c r="H1531" s="151"/>
      <c r="M1531" s="16"/>
    </row>
    <row r="1532" spans="2:13" hidden="1" x14ac:dyDescent="0.25">
      <c r="B1532" s="15"/>
      <c r="C1532" s="67" t="s">
        <v>1600</v>
      </c>
      <c r="D1532" s="67" t="s">
        <v>5051</v>
      </c>
      <c r="E1532" s="67" t="s">
        <v>134</v>
      </c>
      <c r="F1532" s="67" t="s">
        <v>60</v>
      </c>
      <c r="G1532" s="151" t="s">
        <v>6657</v>
      </c>
      <c r="H1532" s="151"/>
      <c r="M1532" s="16"/>
    </row>
    <row r="1533" spans="2:13" hidden="1" x14ac:dyDescent="0.25">
      <c r="B1533" s="15"/>
      <c r="C1533" s="67" t="s">
        <v>1601</v>
      </c>
      <c r="D1533" s="67" t="s">
        <v>5041</v>
      </c>
      <c r="E1533" s="67" t="s">
        <v>134</v>
      </c>
      <c r="F1533" s="67" t="s">
        <v>60</v>
      </c>
      <c r="G1533" s="151" t="s">
        <v>6657</v>
      </c>
      <c r="H1533" s="151"/>
      <c r="M1533" s="16"/>
    </row>
    <row r="1534" spans="2:13" hidden="1" x14ac:dyDescent="0.25">
      <c r="B1534" s="15"/>
      <c r="C1534" s="67" t="s">
        <v>1602</v>
      </c>
      <c r="D1534" s="67" t="s">
        <v>5118</v>
      </c>
      <c r="E1534" s="67" t="s">
        <v>134</v>
      </c>
      <c r="F1534" s="67" t="s">
        <v>60</v>
      </c>
      <c r="G1534" s="151" t="s">
        <v>6657</v>
      </c>
      <c r="H1534" s="151"/>
      <c r="M1534" s="16"/>
    </row>
    <row r="1535" spans="2:13" hidden="1" x14ac:dyDescent="0.25">
      <c r="B1535" s="15"/>
      <c r="C1535" s="67" t="s">
        <v>1603</v>
      </c>
      <c r="D1535" s="67" t="s">
        <v>5101</v>
      </c>
      <c r="E1535" s="67" t="s">
        <v>134</v>
      </c>
      <c r="F1535" s="67" t="s">
        <v>60</v>
      </c>
      <c r="G1535" s="151" t="s">
        <v>6657</v>
      </c>
      <c r="H1535" s="151"/>
      <c r="M1535" s="16"/>
    </row>
    <row r="1536" spans="2:13" hidden="1" x14ac:dyDescent="0.25">
      <c r="B1536" s="15"/>
      <c r="C1536" s="67" t="s">
        <v>1568</v>
      </c>
      <c r="D1536" s="67" t="s">
        <v>5081</v>
      </c>
      <c r="E1536" s="67" t="s">
        <v>134</v>
      </c>
      <c r="F1536" s="67" t="s">
        <v>60</v>
      </c>
      <c r="G1536" s="151" t="s">
        <v>6657</v>
      </c>
      <c r="H1536" s="151"/>
      <c r="M1536" s="16"/>
    </row>
    <row r="1537" spans="2:13" hidden="1" x14ac:dyDescent="0.25">
      <c r="B1537" s="15"/>
      <c r="C1537" s="67" t="s">
        <v>1604</v>
      </c>
      <c r="D1537" s="67" t="s">
        <v>5440</v>
      </c>
      <c r="E1537" s="67" t="s">
        <v>59</v>
      </c>
      <c r="F1537" s="67" t="s">
        <v>60</v>
      </c>
      <c r="G1537" s="151" t="s">
        <v>6657</v>
      </c>
      <c r="H1537" s="151"/>
      <c r="M1537" s="16"/>
    </row>
    <row r="1538" spans="2:13" hidden="1" x14ac:dyDescent="0.25">
      <c r="B1538" s="15"/>
      <c r="C1538" s="67" t="s">
        <v>6597</v>
      </c>
      <c r="D1538" s="67" t="s">
        <v>6598</v>
      </c>
      <c r="E1538" s="67" t="s">
        <v>86</v>
      </c>
      <c r="F1538" s="67" t="s">
        <v>60</v>
      </c>
      <c r="G1538" s="151" t="s">
        <v>6657</v>
      </c>
      <c r="H1538" s="151"/>
      <c r="M1538" s="16"/>
    </row>
    <row r="1539" spans="2:13" hidden="1" x14ac:dyDescent="0.25">
      <c r="B1539" s="15"/>
      <c r="C1539" s="67" t="s">
        <v>1605</v>
      </c>
      <c r="D1539" s="67" t="s">
        <v>5346</v>
      </c>
      <c r="E1539" s="67" t="s">
        <v>59</v>
      </c>
      <c r="F1539" s="67" t="s">
        <v>60</v>
      </c>
      <c r="G1539" s="151" t="s">
        <v>6657</v>
      </c>
      <c r="H1539" s="151"/>
      <c r="M1539" s="16"/>
    </row>
    <row r="1540" spans="2:13" hidden="1" x14ac:dyDescent="0.25">
      <c r="B1540" s="15"/>
      <c r="C1540" s="67" t="s">
        <v>1606</v>
      </c>
      <c r="D1540" s="67" t="s">
        <v>5799</v>
      </c>
      <c r="E1540" s="67" t="s">
        <v>59</v>
      </c>
      <c r="F1540" s="67" t="s">
        <v>60</v>
      </c>
      <c r="G1540" s="151" t="s">
        <v>6657</v>
      </c>
      <c r="H1540" s="151"/>
      <c r="M1540" s="16"/>
    </row>
    <row r="1541" spans="2:13" hidden="1" x14ac:dyDescent="0.25">
      <c r="B1541" s="15"/>
      <c r="C1541" s="67" t="s">
        <v>1607</v>
      </c>
      <c r="D1541" s="67" t="s">
        <v>5800</v>
      </c>
      <c r="E1541" s="67" t="s">
        <v>59</v>
      </c>
      <c r="F1541" s="67" t="s">
        <v>60</v>
      </c>
      <c r="G1541" s="151" t="s">
        <v>6657</v>
      </c>
      <c r="H1541" s="151"/>
      <c r="M1541" s="16"/>
    </row>
    <row r="1542" spans="2:13" hidden="1" x14ac:dyDescent="0.25">
      <c r="B1542" s="15"/>
      <c r="C1542" s="67" t="s">
        <v>1608</v>
      </c>
      <c r="D1542" s="67" t="s">
        <v>1609</v>
      </c>
      <c r="E1542" s="67" t="s">
        <v>59</v>
      </c>
      <c r="F1542" s="67" t="s">
        <v>60</v>
      </c>
      <c r="G1542" s="151" t="s">
        <v>6657</v>
      </c>
      <c r="H1542" s="151"/>
      <c r="M1542" s="16"/>
    </row>
    <row r="1543" spans="2:13" hidden="1" x14ac:dyDescent="0.25">
      <c r="B1543" s="15"/>
      <c r="C1543" s="67" t="s">
        <v>1610</v>
      </c>
      <c r="D1543" s="67" t="s">
        <v>5710</v>
      </c>
      <c r="E1543" s="67" t="s">
        <v>59</v>
      </c>
      <c r="F1543" s="67" t="s">
        <v>60</v>
      </c>
      <c r="G1543" s="151" t="s">
        <v>6657</v>
      </c>
      <c r="H1543" s="151"/>
      <c r="M1543" s="16"/>
    </row>
    <row r="1544" spans="2:13" hidden="1" x14ac:dyDescent="0.25">
      <c r="B1544" s="15"/>
      <c r="C1544" s="67" t="s">
        <v>1611</v>
      </c>
      <c r="D1544" s="67" t="s">
        <v>4933</v>
      </c>
      <c r="E1544" s="67" t="s">
        <v>149</v>
      </c>
      <c r="F1544" s="67" t="s">
        <v>60</v>
      </c>
      <c r="G1544" s="151" t="s">
        <v>6657</v>
      </c>
      <c r="H1544" s="151"/>
      <c r="M1544" s="16"/>
    </row>
    <row r="1545" spans="2:13" hidden="1" x14ac:dyDescent="0.25">
      <c r="B1545" s="15"/>
      <c r="C1545" s="67" t="s">
        <v>6587</v>
      </c>
      <c r="D1545" s="67" t="s">
        <v>6588</v>
      </c>
      <c r="E1545" s="67" t="s">
        <v>149</v>
      </c>
      <c r="F1545" s="67" t="s">
        <v>60</v>
      </c>
      <c r="G1545" s="151" t="s">
        <v>6657</v>
      </c>
      <c r="H1545" s="151"/>
      <c r="M1545" s="16"/>
    </row>
    <row r="1546" spans="2:13" hidden="1" x14ac:dyDescent="0.25">
      <c r="B1546" s="15"/>
      <c r="C1546" s="67" t="s">
        <v>1612</v>
      </c>
      <c r="D1546" s="67" t="s">
        <v>4936</v>
      </c>
      <c r="E1546" s="67" t="s">
        <v>149</v>
      </c>
      <c r="F1546" s="67" t="s">
        <v>60</v>
      </c>
      <c r="G1546" s="151" t="s">
        <v>6657</v>
      </c>
      <c r="H1546" s="151"/>
      <c r="M1546" s="16"/>
    </row>
    <row r="1547" spans="2:13" hidden="1" x14ac:dyDescent="0.25">
      <c r="B1547" s="15"/>
      <c r="C1547" s="67" t="s">
        <v>6585</v>
      </c>
      <c r="D1547" s="67" t="s">
        <v>6586</v>
      </c>
      <c r="E1547" s="67" t="s">
        <v>149</v>
      </c>
      <c r="F1547" s="67" t="s">
        <v>60</v>
      </c>
      <c r="G1547" s="151" t="s">
        <v>6657</v>
      </c>
      <c r="H1547" s="151"/>
      <c r="M1547" s="16"/>
    </row>
    <row r="1548" spans="2:13" hidden="1" x14ac:dyDescent="0.25">
      <c r="B1548" s="15"/>
      <c r="C1548" s="67" t="s">
        <v>1613</v>
      </c>
      <c r="D1548" s="67" t="s">
        <v>4935</v>
      </c>
      <c r="E1548" s="67" t="s">
        <v>149</v>
      </c>
      <c r="F1548" s="67" t="s">
        <v>60</v>
      </c>
      <c r="G1548" s="151" t="s">
        <v>6657</v>
      </c>
      <c r="H1548" s="151"/>
      <c r="M1548" s="16"/>
    </row>
    <row r="1549" spans="2:13" hidden="1" x14ac:dyDescent="0.25">
      <c r="B1549" s="15"/>
      <c r="C1549" s="67" t="s">
        <v>1614</v>
      </c>
      <c r="D1549" s="67" t="s">
        <v>4942</v>
      </c>
      <c r="E1549" s="67" t="s">
        <v>149</v>
      </c>
      <c r="F1549" s="67" t="s">
        <v>60</v>
      </c>
      <c r="G1549" s="151" t="s">
        <v>6657</v>
      </c>
      <c r="H1549" s="151"/>
      <c r="M1549" s="16"/>
    </row>
    <row r="1550" spans="2:13" hidden="1" x14ac:dyDescent="0.25">
      <c r="B1550" s="15"/>
      <c r="C1550" s="67" t="s">
        <v>1615</v>
      </c>
      <c r="D1550" s="67" t="s">
        <v>4938</v>
      </c>
      <c r="E1550" s="67" t="s">
        <v>149</v>
      </c>
      <c r="F1550" s="67" t="s">
        <v>60</v>
      </c>
      <c r="G1550" s="151" t="s">
        <v>6657</v>
      </c>
      <c r="H1550" s="151"/>
      <c r="M1550" s="16"/>
    </row>
    <row r="1551" spans="2:13" hidden="1" x14ac:dyDescent="0.25">
      <c r="B1551" s="15"/>
      <c r="C1551" s="67" t="s">
        <v>1616</v>
      </c>
      <c r="D1551" s="67" t="s">
        <v>4940</v>
      </c>
      <c r="E1551" s="67" t="s">
        <v>149</v>
      </c>
      <c r="F1551" s="67" t="s">
        <v>60</v>
      </c>
      <c r="G1551" s="151" t="s">
        <v>6657</v>
      </c>
      <c r="H1551" s="151"/>
      <c r="M1551" s="16"/>
    </row>
    <row r="1552" spans="2:13" hidden="1" x14ac:dyDescent="0.25">
      <c r="B1552" s="15"/>
      <c r="C1552" s="67" t="s">
        <v>1617</v>
      </c>
      <c r="D1552" s="67" t="s">
        <v>4777</v>
      </c>
      <c r="E1552" s="67" t="s">
        <v>149</v>
      </c>
      <c r="F1552" s="67" t="s">
        <v>475</v>
      </c>
      <c r="G1552" s="151" t="s">
        <v>4243</v>
      </c>
      <c r="H1552" s="151"/>
      <c r="M1552" s="16"/>
    </row>
    <row r="1553" spans="2:13" hidden="1" x14ac:dyDescent="0.25">
      <c r="B1553" s="15"/>
      <c r="C1553" s="67" t="s">
        <v>1618</v>
      </c>
      <c r="D1553" s="67" t="s">
        <v>4760</v>
      </c>
      <c r="E1553" s="67" t="s">
        <v>149</v>
      </c>
      <c r="F1553" s="67" t="s">
        <v>232</v>
      </c>
      <c r="G1553" s="151" t="s">
        <v>4243</v>
      </c>
      <c r="H1553" s="151"/>
      <c r="M1553" s="16"/>
    </row>
    <row r="1554" spans="2:13" hidden="1" x14ac:dyDescent="0.25">
      <c r="B1554" s="15"/>
      <c r="C1554" s="67" t="s">
        <v>1619</v>
      </c>
      <c r="D1554" s="67" t="s">
        <v>4761</v>
      </c>
      <c r="E1554" s="67" t="s">
        <v>149</v>
      </c>
      <c r="F1554" s="67" t="s">
        <v>234</v>
      </c>
      <c r="G1554" s="151" t="s">
        <v>4243</v>
      </c>
      <c r="H1554" s="151"/>
      <c r="M1554" s="16"/>
    </row>
    <row r="1555" spans="2:13" hidden="1" x14ac:dyDescent="0.25">
      <c r="B1555" s="15"/>
      <c r="C1555" s="67" t="s">
        <v>1620</v>
      </c>
      <c r="D1555" s="67" t="s">
        <v>4762</v>
      </c>
      <c r="E1555" s="67" t="s">
        <v>149</v>
      </c>
      <c r="F1555" s="67" t="s">
        <v>236</v>
      </c>
      <c r="G1555" s="151" t="s">
        <v>4243</v>
      </c>
      <c r="H1555" s="151"/>
      <c r="M1555" s="16"/>
    </row>
    <row r="1556" spans="2:13" hidden="1" x14ac:dyDescent="0.25">
      <c r="B1556" s="15"/>
      <c r="C1556" s="67" t="s">
        <v>1621</v>
      </c>
      <c r="D1556" s="67" t="s">
        <v>4763</v>
      </c>
      <c r="E1556" s="67" t="s">
        <v>149</v>
      </c>
      <c r="F1556" s="67" t="s">
        <v>238</v>
      </c>
      <c r="G1556" s="151" t="s">
        <v>4243</v>
      </c>
      <c r="H1556" s="151"/>
      <c r="M1556" s="16"/>
    </row>
    <row r="1557" spans="2:13" hidden="1" x14ac:dyDescent="0.25">
      <c r="B1557" s="15"/>
      <c r="C1557" s="67" t="s">
        <v>1622</v>
      </c>
      <c r="D1557" s="67" t="s">
        <v>4764</v>
      </c>
      <c r="E1557" s="67" t="s">
        <v>149</v>
      </c>
      <c r="F1557" s="67" t="s">
        <v>240</v>
      </c>
      <c r="G1557" s="151" t="s">
        <v>4243</v>
      </c>
      <c r="H1557" s="151"/>
      <c r="M1557" s="16"/>
    </row>
    <row r="1558" spans="2:13" hidden="1" x14ac:dyDescent="0.25">
      <c r="B1558" s="15"/>
      <c r="C1558" s="67" t="s">
        <v>1623</v>
      </c>
      <c r="D1558" s="67" t="s">
        <v>4765</v>
      </c>
      <c r="E1558" s="67" t="s">
        <v>149</v>
      </c>
      <c r="F1558" s="67" t="s">
        <v>475</v>
      </c>
      <c r="G1558" s="151" t="s">
        <v>6657</v>
      </c>
      <c r="H1558" s="151"/>
      <c r="M1558" s="16"/>
    </row>
    <row r="1559" spans="2:13" hidden="1" x14ac:dyDescent="0.25">
      <c r="B1559" s="15"/>
      <c r="C1559" s="67" t="s">
        <v>1624</v>
      </c>
      <c r="D1559" s="67" t="s">
        <v>4801</v>
      </c>
      <c r="E1559" s="67" t="s">
        <v>149</v>
      </c>
      <c r="F1559" s="67" t="s">
        <v>483</v>
      </c>
      <c r="G1559" s="151" t="s">
        <v>4243</v>
      </c>
      <c r="H1559" s="151"/>
      <c r="M1559" s="16"/>
    </row>
    <row r="1560" spans="2:13" hidden="1" x14ac:dyDescent="0.25">
      <c r="B1560" s="15"/>
      <c r="C1560" s="67" t="s">
        <v>1625</v>
      </c>
      <c r="D1560" s="67" t="s">
        <v>4802</v>
      </c>
      <c r="E1560" s="67" t="s">
        <v>149</v>
      </c>
      <c r="F1560" s="67" t="s">
        <v>485</v>
      </c>
      <c r="G1560" s="151" t="s">
        <v>4243</v>
      </c>
      <c r="H1560" s="151"/>
      <c r="M1560" s="16"/>
    </row>
    <row r="1561" spans="2:13" hidden="1" x14ac:dyDescent="0.25">
      <c r="B1561" s="15"/>
      <c r="C1561" s="67" t="s">
        <v>1626</v>
      </c>
      <c r="D1561" s="67" t="s">
        <v>4759</v>
      </c>
      <c r="E1561" s="67" t="s">
        <v>149</v>
      </c>
      <c r="F1561" s="67" t="s">
        <v>244</v>
      </c>
      <c r="G1561" s="151" t="s">
        <v>6657</v>
      </c>
      <c r="H1561" s="151"/>
      <c r="M1561" s="16"/>
    </row>
    <row r="1562" spans="2:13" hidden="1" x14ac:dyDescent="0.25">
      <c r="B1562" s="15"/>
      <c r="C1562" s="67" t="s">
        <v>1627</v>
      </c>
      <c r="D1562" s="67" t="s">
        <v>1628</v>
      </c>
      <c r="E1562" s="67" t="s">
        <v>71</v>
      </c>
      <c r="F1562" s="67" t="s">
        <v>71</v>
      </c>
      <c r="G1562" s="151" t="s">
        <v>6657</v>
      </c>
      <c r="H1562" s="151"/>
      <c r="M1562" s="16"/>
    </row>
    <row r="1563" spans="2:13" hidden="1" x14ac:dyDescent="0.25">
      <c r="B1563" s="15"/>
      <c r="C1563" s="67" t="s">
        <v>1629</v>
      </c>
      <c r="D1563" s="67" t="s">
        <v>4932</v>
      </c>
      <c r="E1563" s="67" t="s">
        <v>149</v>
      </c>
      <c r="F1563" s="67" t="s">
        <v>60</v>
      </c>
      <c r="G1563" s="151" t="s">
        <v>6657</v>
      </c>
      <c r="H1563" s="151"/>
      <c r="M1563" s="16"/>
    </row>
    <row r="1564" spans="2:13" hidden="1" x14ac:dyDescent="0.25">
      <c r="B1564" s="15"/>
      <c r="C1564" s="67" t="s">
        <v>1630</v>
      </c>
      <c r="D1564" s="67" t="s">
        <v>5739</v>
      </c>
      <c r="E1564" s="67" t="s">
        <v>59</v>
      </c>
      <c r="F1564" s="67" t="s">
        <v>60</v>
      </c>
      <c r="G1564" s="151" t="s">
        <v>6657</v>
      </c>
      <c r="H1564" s="151"/>
      <c r="M1564" s="16"/>
    </row>
    <row r="1565" spans="2:13" hidden="1" x14ac:dyDescent="0.25">
      <c r="B1565" s="15"/>
      <c r="C1565" s="67" t="s">
        <v>1631</v>
      </c>
      <c r="D1565" s="67" t="s">
        <v>1632</v>
      </c>
      <c r="E1565" s="67" t="s">
        <v>511</v>
      </c>
      <c r="F1565" s="67" t="s">
        <v>475</v>
      </c>
      <c r="G1565" s="151" t="s">
        <v>6657</v>
      </c>
      <c r="H1565" s="151"/>
      <c r="M1565" s="16"/>
    </row>
    <row r="1566" spans="2:13" hidden="1" x14ac:dyDescent="0.25">
      <c r="B1566" s="15"/>
      <c r="C1566" s="67" t="s">
        <v>1633</v>
      </c>
      <c r="D1566" s="67" t="s">
        <v>1634</v>
      </c>
      <c r="E1566" s="67" t="s">
        <v>511</v>
      </c>
      <c r="F1566" s="67" t="s">
        <v>232</v>
      </c>
      <c r="G1566" s="151" t="s">
        <v>6657</v>
      </c>
      <c r="H1566" s="151"/>
      <c r="M1566" s="16"/>
    </row>
    <row r="1567" spans="2:13" hidden="1" x14ac:dyDescent="0.25">
      <c r="B1567" s="15"/>
      <c r="C1567" s="67" t="s">
        <v>1635</v>
      </c>
      <c r="D1567" s="67" t="s">
        <v>1636</v>
      </c>
      <c r="E1567" s="67" t="s">
        <v>511</v>
      </c>
      <c r="F1567" s="67" t="s">
        <v>234</v>
      </c>
      <c r="G1567" s="151" t="s">
        <v>6657</v>
      </c>
      <c r="H1567" s="151"/>
      <c r="M1567" s="16"/>
    </row>
    <row r="1568" spans="2:13" hidden="1" x14ac:dyDescent="0.25">
      <c r="B1568" s="15"/>
      <c r="C1568" s="67" t="s">
        <v>1637</v>
      </c>
      <c r="D1568" s="67" t="s">
        <v>1638</v>
      </c>
      <c r="E1568" s="67" t="s">
        <v>511</v>
      </c>
      <c r="F1568" s="67" t="s">
        <v>236</v>
      </c>
      <c r="G1568" s="151" t="s">
        <v>6657</v>
      </c>
      <c r="H1568" s="151"/>
      <c r="M1568" s="16"/>
    </row>
    <row r="1569" spans="2:13" hidden="1" x14ac:dyDescent="0.25">
      <c r="B1569" s="15"/>
      <c r="C1569" s="67" t="s">
        <v>1639</v>
      </c>
      <c r="D1569" s="67" t="s">
        <v>1640</v>
      </c>
      <c r="E1569" s="67" t="s">
        <v>511</v>
      </c>
      <c r="F1569" s="67" t="s">
        <v>238</v>
      </c>
      <c r="G1569" s="151" t="s">
        <v>6657</v>
      </c>
      <c r="H1569" s="151"/>
      <c r="M1569" s="16"/>
    </row>
    <row r="1570" spans="2:13" hidden="1" x14ac:dyDescent="0.25">
      <c r="B1570" s="15"/>
      <c r="C1570" s="67" t="s">
        <v>1641</v>
      </c>
      <c r="D1570" s="67" t="s">
        <v>1642</v>
      </c>
      <c r="E1570" s="67" t="s">
        <v>511</v>
      </c>
      <c r="F1570" s="67" t="s">
        <v>240</v>
      </c>
      <c r="G1570" s="151" t="s">
        <v>6657</v>
      </c>
      <c r="H1570" s="151"/>
      <c r="M1570" s="16"/>
    </row>
    <row r="1571" spans="2:13" hidden="1" x14ac:dyDescent="0.25">
      <c r="B1571" s="15"/>
      <c r="C1571" s="67" t="s">
        <v>1643</v>
      </c>
      <c r="D1571" s="67" t="s">
        <v>1644</v>
      </c>
      <c r="E1571" s="67" t="s">
        <v>511</v>
      </c>
      <c r="F1571" s="67" t="s">
        <v>244</v>
      </c>
      <c r="G1571" s="151" t="s">
        <v>6657</v>
      </c>
      <c r="H1571" s="151"/>
      <c r="M1571" s="16"/>
    </row>
    <row r="1572" spans="2:13" hidden="1" x14ac:dyDescent="0.25">
      <c r="B1572" s="15"/>
      <c r="C1572" s="67" t="s">
        <v>1645</v>
      </c>
      <c r="D1572" s="67" t="s">
        <v>5654</v>
      </c>
      <c r="E1572" s="67" t="s">
        <v>59</v>
      </c>
      <c r="F1572" s="67" t="s">
        <v>60</v>
      </c>
      <c r="G1572" s="151" t="s">
        <v>6657</v>
      </c>
      <c r="H1572" s="151"/>
      <c r="M1572" s="16"/>
    </row>
    <row r="1573" spans="2:13" hidden="1" x14ac:dyDescent="0.25">
      <c r="B1573" s="15"/>
      <c r="C1573" s="67" t="s">
        <v>1649</v>
      </c>
      <c r="D1573" s="67" t="s">
        <v>6084</v>
      </c>
      <c r="E1573" s="67" t="s">
        <v>71</v>
      </c>
      <c r="F1573" s="67" t="s">
        <v>72</v>
      </c>
      <c r="G1573" s="151" t="s">
        <v>4243</v>
      </c>
      <c r="H1573" s="151"/>
      <c r="M1573" s="16"/>
    </row>
    <row r="1574" spans="2:13" hidden="1" x14ac:dyDescent="0.25">
      <c r="B1574" s="15"/>
      <c r="C1574" s="67" t="s">
        <v>1650</v>
      </c>
      <c r="D1574" s="67" t="s">
        <v>4967</v>
      </c>
      <c r="E1574" s="67" t="s">
        <v>71</v>
      </c>
      <c r="F1574" s="67" t="s">
        <v>60</v>
      </c>
      <c r="G1574" s="151" t="s">
        <v>6657</v>
      </c>
      <c r="H1574" s="151"/>
      <c r="M1574" s="16"/>
    </row>
    <row r="1575" spans="2:13" hidden="1" x14ac:dyDescent="0.25">
      <c r="B1575" s="15"/>
      <c r="C1575" s="67" t="s">
        <v>1651</v>
      </c>
      <c r="D1575" s="67" t="s">
        <v>4934</v>
      </c>
      <c r="E1575" s="67" t="s">
        <v>149</v>
      </c>
      <c r="F1575" s="67" t="s">
        <v>60</v>
      </c>
      <c r="G1575" s="151" t="s">
        <v>6657</v>
      </c>
      <c r="H1575" s="151"/>
      <c r="M1575" s="16"/>
    </row>
    <row r="1576" spans="2:13" hidden="1" x14ac:dyDescent="0.25">
      <c r="B1576" s="15"/>
      <c r="C1576" s="67" t="s">
        <v>1652</v>
      </c>
      <c r="D1576" s="67" t="s">
        <v>4941</v>
      </c>
      <c r="E1576" s="67" t="s">
        <v>149</v>
      </c>
      <c r="F1576" s="67" t="s">
        <v>60</v>
      </c>
      <c r="G1576" s="151" t="s">
        <v>6657</v>
      </c>
      <c r="H1576" s="151"/>
      <c r="M1576" s="16"/>
    </row>
    <row r="1577" spans="2:13" hidden="1" x14ac:dyDescent="0.25">
      <c r="B1577" s="15"/>
      <c r="C1577" s="67" t="s">
        <v>1653</v>
      </c>
      <c r="D1577" s="67" t="s">
        <v>4937</v>
      </c>
      <c r="E1577" s="67" t="s">
        <v>149</v>
      </c>
      <c r="F1577" s="67" t="s">
        <v>60</v>
      </c>
      <c r="G1577" s="151" t="s">
        <v>6657</v>
      </c>
      <c r="H1577" s="151"/>
      <c r="M1577" s="16"/>
    </row>
    <row r="1578" spans="2:13" hidden="1" x14ac:dyDescent="0.25">
      <c r="B1578" s="15"/>
      <c r="C1578" s="67" t="s">
        <v>1654</v>
      </c>
      <c r="D1578" s="67" t="s">
        <v>4939</v>
      </c>
      <c r="E1578" s="67" t="s">
        <v>149</v>
      </c>
      <c r="F1578" s="67" t="s">
        <v>60</v>
      </c>
      <c r="G1578" s="151" t="s">
        <v>6657</v>
      </c>
      <c r="H1578" s="151"/>
      <c r="M1578" s="16"/>
    </row>
    <row r="1579" spans="2:13" hidden="1" x14ac:dyDescent="0.25">
      <c r="B1579" s="15"/>
      <c r="C1579" s="67" t="s">
        <v>1647</v>
      </c>
      <c r="D1579" s="67" t="s">
        <v>4943</v>
      </c>
      <c r="E1579" s="67" t="s">
        <v>149</v>
      </c>
      <c r="F1579" s="67" t="s">
        <v>60</v>
      </c>
      <c r="G1579" s="151" t="s">
        <v>6657</v>
      </c>
      <c r="H1579" s="151"/>
      <c r="M1579" s="16"/>
    </row>
    <row r="1580" spans="2:13" hidden="1" x14ac:dyDescent="0.25">
      <c r="B1580" s="15"/>
      <c r="C1580" s="67" t="s">
        <v>1646</v>
      </c>
      <c r="D1580" s="67" t="s">
        <v>4945</v>
      </c>
      <c r="E1580" s="67" t="s">
        <v>149</v>
      </c>
      <c r="F1580" s="67" t="s">
        <v>60</v>
      </c>
      <c r="G1580" s="151" t="s">
        <v>6657</v>
      </c>
      <c r="H1580" s="151"/>
      <c r="M1580" s="16"/>
    </row>
    <row r="1581" spans="2:13" hidden="1" x14ac:dyDescent="0.25">
      <c r="B1581" s="15"/>
      <c r="C1581" s="67" t="s">
        <v>1648</v>
      </c>
      <c r="D1581" s="67" t="s">
        <v>4944</v>
      </c>
      <c r="E1581" s="67" t="s">
        <v>149</v>
      </c>
      <c r="F1581" s="67" t="s">
        <v>60</v>
      </c>
      <c r="G1581" s="151" t="s">
        <v>6657</v>
      </c>
      <c r="H1581" s="151"/>
      <c r="M1581" s="16"/>
    </row>
    <row r="1582" spans="2:13" hidden="1" x14ac:dyDescent="0.25">
      <c r="B1582" s="15"/>
      <c r="C1582" s="67" t="s">
        <v>6579</v>
      </c>
      <c r="D1582" s="67" t="s">
        <v>6580</v>
      </c>
      <c r="E1582" s="67" t="s">
        <v>144</v>
      </c>
      <c r="F1582" s="67" t="s">
        <v>60</v>
      </c>
      <c r="G1582" s="151" t="s">
        <v>6657</v>
      </c>
      <c r="H1582" s="151"/>
      <c r="M1582" s="16"/>
    </row>
    <row r="1583" spans="2:13" hidden="1" x14ac:dyDescent="0.25">
      <c r="B1583" s="15"/>
      <c r="C1583" s="67" t="s">
        <v>6581</v>
      </c>
      <c r="D1583" s="67" t="s">
        <v>6582</v>
      </c>
      <c r="E1583" s="67" t="s">
        <v>144</v>
      </c>
      <c r="F1583" s="67" t="s">
        <v>60</v>
      </c>
      <c r="G1583" s="151" t="s">
        <v>6657</v>
      </c>
      <c r="H1583" s="151"/>
      <c r="M1583" s="16"/>
    </row>
    <row r="1584" spans="2:13" hidden="1" x14ac:dyDescent="0.25">
      <c r="B1584" s="15"/>
      <c r="C1584" s="67" t="s">
        <v>6583</v>
      </c>
      <c r="D1584" s="67" t="s">
        <v>6584</v>
      </c>
      <c r="E1584" s="67" t="s">
        <v>144</v>
      </c>
      <c r="F1584" s="67" t="s">
        <v>60</v>
      </c>
      <c r="G1584" s="151" t="s">
        <v>6657</v>
      </c>
      <c r="H1584" s="151"/>
      <c r="M1584" s="16"/>
    </row>
    <row r="1585" spans="2:13" hidden="1" x14ac:dyDescent="0.25">
      <c r="B1585" s="15"/>
      <c r="C1585" s="67" t="s">
        <v>1657</v>
      </c>
      <c r="D1585" s="67" t="s">
        <v>5568</v>
      </c>
      <c r="E1585" s="67" t="s">
        <v>59</v>
      </c>
      <c r="F1585" s="67" t="s">
        <v>60</v>
      </c>
      <c r="G1585" s="151" t="s">
        <v>6657</v>
      </c>
      <c r="H1585" s="151"/>
      <c r="M1585" s="16"/>
    </row>
    <row r="1586" spans="2:13" hidden="1" x14ac:dyDescent="0.25">
      <c r="B1586" s="15"/>
      <c r="C1586" s="67" t="s">
        <v>1655</v>
      </c>
      <c r="D1586" s="67" t="s">
        <v>5567</v>
      </c>
      <c r="E1586" s="67" t="s">
        <v>59</v>
      </c>
      <c r="F1586" s="67" t="s">
        <v>60</v>
      </c>
      <c r="G1586" s="151" t="s">
        <v>6657</v>
      </c>
      <c r="H1586" s="151"/>
      <c r="M1586" s="16"/>
    </row>
    <row r="1587" spans="2:13" hidden="1" x14ac:dyDescent="0.25">
      <c r="B1587" s="15"/>
      <c r="C1587" s="67" t="s">
        <v>1656</v>
      </c>
      <c r="D1587" s="67" t="s">
        <v>6086</v>
      </c>
      <c r="E1587" s="67" t="s">
        <v>71</v>
      </c>
      <c r="F1587" s="67" t="s">
        <v>72</v>
      </c>
      <c r="G1587" s="151" t="s">
        <v>6657</v>
      </c>
      <c r="H1587" s="151"/>
      <c r="M1587" s="16"/>
    </row>
    <row r="1588" spans="2:13" hidden="1" x14ac:dyDescent="0.25">
      <c r="B1588" s="15"/>
      <c r="C1588" s="67" t="s">
        <v>1658</v>
      </c>
      <c r="D1588" s="67" t="s">
        <v>4783</v>
      </c>
      <c r="E1588" s="67" t="s">
        <v>78</v>
      </c>
      <c r="F1588" s="67" t="s">
        <v>475</v>
      </c>
      <c r="G1588" s="151" t="s">
        <v>6657</v>
      </c>
      <c r="H1588" s="151"/>
      <c r="M1588" s="16"/>
    </row>
    <row r="1589" spans="2:13" hidden="1" x14ac:dyDescent="0.25">
      <c r="B1589" s="15"/>
      <c r="C1589" s="67" t="s">
        <v>1659</v>
      </c>
      <c r="D1589" s="67" t="s">
        <v>4793</v>
      </c>
      <c r="E1589" s="67" t="s">
        <v>78</v>
      </c>
      <c r="F1589" s="67" t="s">
        <v>483</v>
      </c>
      <c r="G1589" s="151" t="s">
        <v>6657</v>
      </c>
      <c r="H1589" s="151"/>
      <c r="M1589" s="16"/>
    </row>
    <row r="1590" spans="2:13" hidden="1" x14ac:dyDescent="0.25">
      <c r="B1590" s="15"/>
      <c r="C1590" s="67" t="s">
        <v>1660</v>
      </c>
      <c r="D1590" s="67" t="s">
        <v>4794</v>
      </c>
      <c r="E1590" s="67" t="s">
        <v>78</v>
      </c>
      <c r="F1590" s="67" t="s">
        <v>485</v>
      </c>
      <c r="G1590" s="151" t="s">
        <v>6657</v>
      </c>
      <c r="H1590" s="151"/>
      <c r="M1590" s="16"/>
    </row>
    <row r="1591" spans="2:13" hidden="1" x14ac:dyDescent="0.25">
      <c r="B1591" s="15"/>
      <c r="C1591" s="67" t="s">
        <v>1661</v>
      </c>
      <c r="D1591" s="67" t="s">
        <v>6085</v>
      </c>
      <c r="E1591" s="67" t="s">
        <v>71</v>
      </c>
      <c r="F1591" s="67" t="s">
        <v>72</v>
      </c>
      <c r="G1591" s="151" t="s">
        <v>6657</v>
      </c>
      <c r="H1591" s="151"/>
      <c r="M1591" s="16"/>
    </row>
    <row r="1592" spans="2:13" hidden="1" x14ac:dyDescent="0.25">
      <c r="B1592" s="15"/>
      <c r="C1592" s="67" t="s">
        <v>1662</v>
      </c>
      <c r="D1592" s="67" t="s">
        <v>5709</v>
      </c>
      <c r="E1592" s="67" t="s">
        <v>59</v>
      </c>
      <c r="F1592" s="67" t="s">
        <v>60</v>
      </c>
      <c r="G1592" s="151" t="s">
        <v>6657</v>
      </c>
      <c r="H1592" s="151"/>
      <c r="M1592" s="16"/>
    </row>
    <row r="1593" spans="2:13" hidden="1" x14ac:dyDescent="0.25">
      <c r="B1593" s="15"/>
      <c r="C1593" s="67" t="s">
        <v>1663</v>
      </c>
      <c r="D1593" s="67" t="s">
        <v>5717</v>
      </c>
      <c r="E1593" s="67" t="s">
        <v>59</v>
      </c>
      <c r="F1593" s="67" t="s">
        <v>60</v>
      </c>
      <c r="G1593" s="151" t="s">
        <v>6657</v>
      </c>
      <c r="H1593" s="151"/>
      <c r="M1593" s="16"/>
    </row>
    <row r="1594" spans="2:13" hidden="1" x14ac:dyDescent="0.25">
      <c r="B1594" s="15"/>
      <c r="C1594" s="67" t="s">
        <v>1664</v>
      </c>
      <c r="D1594" s="67" t="s">
        <v>6014</v>
      </c>
      <c r="E1594" s="67" t="s">
        <v>86</v>
      </c>
      <c r="F1594" s="67" t="s">
        <v>60</v>
      </c>
      <c r="G1594" s="151" t="s">
        <v>6657</v>
      </c>
      <c r="H1594" s="151"/>
      <c r="M1594" s="16"/>
    </row>
    <row r="1595" spans="2:13" hidden="1" x14ac:dyDescent="0.25">
      <c r="B1595" s="15"/>
      <c r="C1595" s="67" t="s">
        <v>1665</v>
      </c>
      <c r="D1595" s="67" t="s">
        <v>6015</v>
      </c>
      <c r="E1595" s="67" t="s">
        <v>86</v>
      </c>
      <c r="F1595" s="67" t="s">
        <v>60</v>
      </c>
      <c r="G1595" s="151" t="s">
        <v>6657</v>
      </c>
      <c r="H1595" s="151"/>
      <c r="M1595" s="16"/>
    </row>
    <row r="1596" spans="2:13" hidden="1" x14ac:dyDescent="0.25">
      <c r="B1596" s="15"/>
      <c r="C1596" s="67" t="s">
        <v>1666</v>
      </c>
      <c r="D1596" s="67" t="s">
        <v>6016</v>
      </c>
      <c r="E1596" s="67" t="s">
        <v>59</v>
      </c>
      <c r="F1596" s="67" t="s">
        <v>60</v>
      </c>
      <c r="G1596" s="151" t="s">
        <v>6657</v>
      </c>
      <c r="H1596" s="151"/>
      <c r="M1596" s="16"/>
    </row>
    <row r="1597" spans="2:13" hidden="1" x14ac:dyDescent="0.25">
      <c r="B1597" s="15"/>
      <c r="C1597" s="67" t="s">
        <v>1667</v>
      </c>
      <c r="D1597" s="67" t="s">
        <v>4917</v>
      </c>
      <c r="E1597" s="67" t="s">
        <v>101</v>
      </c>
      <c r="F1597" s="67" t="s">
        <v>60</v>
      </c>
      <c r="G1597" s="151" t="s">
        <v>6657</v>
      </c>
      <c r="H1597" s="151"/>
      <c r="M1597" s="16"/>
    </row>
    <row r="1598" spans="2:13" hidden="1" x14ac:dyDescent="0.25">
      <c r="B1598" s="15"/>
      <c r="C1598" s="67" t="s">
        <v>1668</v>
      </c>
      <c r="D1598" s="67" t="s">
        <v>5533</v>
      </c>
      <c r="E1598" s="67" t="s">
        <v>59</v>
      </c>
      <c r="F1598" s="67" t="s">
        <v>60</v>
      </c>
      <c r="G1598" s="151" t="s">
        <v>6657</v>
      </c>
      <c r="H1598" s="151"/>
      <c r="M1598" s="16"/>
    </row>
    <row r="1599" spans="2:13" hidden="1" x14ac:dyDescent="0.25">
      <c r="B1599" s="15"/>
      <c r="C1599" s="67" t="s">
        <v>1669</v>
      </c>
      <c r="D1599" s="67" t="s">
        <v>5973</v>
      </c>
      <c r="E1599" s="67" t="s">
        <v>101</v>
      </c>
      <c r="F1599" s="67" t="s">
        <v>60</v>
      </c>
      <c r="G1599" s="151" t="s">
        <v>6657</v>
      </c>
      <c r="H1599" s="151"/>
      <c r="M1599" s="16"/>
    </row>
    <row r="1600" spans="2:13" hidden="1" x14ac:dyDescent="0.25">
      <c r="B1600" s="15"/>
      <c r="C1600" s="67" t="s">
        <v>1671</v>
      </c>
      <c r="D1600" s="67" t="s">
        <v>5342</v>
      </c>
      <c r="E1600" s="67" t="s">
        <v>59</v>
      </c>
      <c r="F1600" s="67" t="s">
        <v>60</v>
      </c>
      <c r="G1600" s="151" t="s">
        <v>6657</v>
      </c>
      <c r="H1600" s="151"/>
      <c r="M1600" s="16"/>
    </row>
    <row r="1601" spans="2:13" hidden="1" x14ac:dyDescent="0.25">
      <c r="B1601" s="15"/>
      <c r="C1601" s="67" t="s">
        <v>1670</v>
      </c>
      <c r="D1601" s="67" t="s">
        <v>6021</v>
      </c>
      <c r="E1601" s="67" t="s">
        <v>71</v>
      </c>
      <c r="F1601" s="67" t="s">
        <v>60</v>
      </c>
      <c r="G1601" s="151" t="s">
        <v>6657</v>
      </c>
      <c r="H1601" s="151"/>
      <c r="M1601" s="16"/>
    </row>
    <row r="1602" spans="2:13" hidden="1" x14ac:dyDescent="0.25">
      <c r="B1602" s="15"/>
      <c r="C1602" s="67" t="s">
        <v>1672</v>
      </c>
      <c r="D1602" s="67" t="s">
        <v>6092</v>
      </c>
      <c r="E1602" s="67" t="s">
        <v>71</v>
      </c>
      <c r="F1602" s="67" t="s">
        <v>72</v>
      </c>
      <c r="G1602" s="151" t="s">
        <v>6657</v>
      </c>
      <c r="H1602" s="151"/>
      <c r="M1602" s="16"/>
    </row>
    <row r="1603" spans="2:13" hidden="1" x14ac:dyDescent="0.25">
      <c r="B1603" s="15"/>
      <c r="C1603" s="67" t="s">
        <v>1674</v>
      </c>
      <c r="D1603" s="67" t="s">
        <v>5981</v>
      </c>
      <c r="E1603" s="67" t="s">
        <v>86</v>
      </c>
      <c r="F1603" s="67" t="s">
        <v>60</v>
      </c>
      <c r="G1603" s="151" t="s">
        <v>6657</v>
      </c>
      <c r="H1603" s="151"/>
      <c r="M1603" s="16"/>
    </row>
    <row r="1604" spans="2:13" hidden="1" x14ac:dyDescent="0.25">
      <c r="B1604" s="15"/>
      <c r="C1604" s="67" t="s">
        <v>1675</v>
      </c>
      <c r="D1604" s="67" t="s">
        <v>5207</v>
      </c>
      <c r="E1604" s="67" t="s">
        <v>65</v>
      </c>
      <c r="F1604" s="67" t="s">
        <v>60</v>
      </c>
      <c r="G1604" s="151" t="s">
        <v>6657</v>
      </c>
      <c r="H1604" s="151"/>
      <c r="M1604" s="16"/>
    </row>
    <row r="1605" spans="2:13" hidden="1" x14ac:dyDescent="0.25">
      <c r="B1605" s="15"/>
      <c r="C1605" s="67" t="s">
        <v>1682</v>
      </c>
      <c r="D1605" s="67" t="s">
        <v>5208</v>
      </c>
      <c r="E1605" s="67" t="s">
        <v>65</v>
      </c>
      <c r="F1605" s="67" t="s">
        <v>60</v>
      </c>
      <c r="G1605" s="151" t="s">
        <v>6657</v>
      </c>
      <c r="H1605" s="151"/>
      <c r="M1605" s="16"/>
    </row>
    <row r="1606" spans="2:13" hidden="1" x14ac:dyDescent="0.25">
      <c r="B1606" s="15"/>
      <c r="C1606" s="67" t="s">
        <v>1677</v>
      </c>
      <c r="D1606" s="67" t="s">
        <v>5237</v>
      </c>
      <c r="E1606" s="67" t="s">
        <v>65</v>
      </c>
      <c r="F1606" s="67" t="s">
        <v>60</v>
      </c>
      <c r="G1606" s="151" t="s">
        <v>6657</v>
      </c>
      <c r="H1606" s="151"/>
      <c r="M1606" s="16"/>
    </row>
    <row r="1607" spans="2:13" hidden="1" x14ac:dyDescent="0.25">
      <c r="B1607" s="15"/>
      <c r="C1607" s="67" t="s">
        <v>1681</v>
      </c>
      <c r="D1607" s="67" t="s">
        <v>5240</v>
      </c>
      <c r="E1607" s="67" t="s">
        <v>65</v>
      </c>
      <c r="F1607" s="67" t="s">
        <v>60</v>
      </c>
      <c r="G1607" s="151" t="s">
        <v>6657</v>
      </c>
      <c r="H1607" s="151"/>
      <c r="M1607" s="16"/>
    </row>
    <row r="1608" spans="2:13" hidden="1" x14ac:dyDescent="0.25">
      <c r="B1608" s="15"/>
      <c r="C1608" s="67" t="s">
        <v>1676</v>
      </c>
      <c r="D1608" s="67" t="s">
        <v>5231</v>
      </c>
      <c r="E1608" s="67" t="s">
        <v>65</v>
      </c>
      <c r="F1608" s="67" t="s">
        <v>60</v>
      </c>
      <c r="G1608" s="151" t="s">
        <v>6657</v>
      </c>
      <c r="H1608" s="151"/>
      <c r="M1608" s="16"/>
    </row>
    <row r="1609" spans="2:13" hidden="1" x14ac:dyDescent="0.25">
      <c r="B1609" s="15"/>
      <c r="C1609" s="67" t="s">
        <v>1678</v>
      </c>
      <c r="D1609" s="67" t="s">
        <v>5225</v>
      </c>
      <c r="E1609" s="67" t="s">
        <v>65</v>
      </c>
      <c r="F1609" s="67" t="s">
        <v>60</v>
      </c>
      <c r="G1609" s="151" t="s">
        <v>6657</v>
      </c>
      <c r="H1609" s="151"/>
      <c r="M1609" s="16"/>
    </row>
    <row r="1610" spans="2:13" hidden="1" x14ac:dyDescent="0.25">
      <c r="B1610" s="15"/>
      <c r="C1610" s="67" t="s">
        <v>1679</v>
      </c>
      <c r="D1610" s="67" t="s">
        <v>5234</v>
      </c>
      <c r="E1610" s="67" t="s">
        <v>65</v>
      </c>
      <c r="F1610" s="67" t="s">
        <v>60</v>
      </c>
      <c r="G1610" s="151" t="s">
        <v>6657</v>
      </c>
      <c r="H1610" s="151"/>
      <c r="M1610" s="16"/>
    </row>
    <row r="1611" spans="2:13" hidden="1" x14ac:dyDescent="0.25">
      <c r="B1611" s="15"/>
      <c r="C1611" s="67" t="s">
        <v>1680</v>
      </c>
      <c r="D1611" s="67" t="s">
        <v>5228</v>
      </c>
      <c r="E1611" s="67" t="s">
        <v>65</v>
      </c>
      <c r="F1611" s="67" t="s">
        <v>60</v>
      </c>
      <c r="G1611" s="151" t="s">
        <v>6657</v>
      </c>
      <c r="H1611" s="151"/>
      <c r="M1611" s="16"/>
    </row>
    <row r="1612" spans="2:13" hidden="1" x14ac:dyDescent="0.25">
      <c r="B1612" s="15"/>
      <c r="C1612" s="67" t="s">
        <v>1689</v>
      </c>
      <c r="D1612" s="67" t="s">
        <v>5213</v>
      </c>
      <c r="E1612" s="67" t="s">
        <v>65</v>
      </c>
      <c r="F1612" s="67" t="s">
        <v>60</v>
      </c>
      <c r="G1612" s="151" t="s">
        <v>6657</v>
      </c>
      <c r="H1612" s="151"/>
      <c r="M1612" s="16"/>
    </row>
    <row r="1613" spans="2:13" hidden="1" x14ac:dyDescent="0.25">
      <c r="B1613" s="15"/>
      <c r="C1613" s="67" t="s">
        <v>1684</v>
      </c>
      <c r="D1613" s="67" t="s">
        <v>5238</v>
      </c>
      <c r="E1613" s="67" t="s">
        <v>65</v>
      </c>
      <c r="F1613" s="67" t="s">
        <v>60</v>
      </c>
      <c r="G1613" s="151" t="s">
        <v>6657</v>
      </c>
      <c r="H1613" s="151"/>
      <c r="M1613" s="16"/>
    </row>
    <row r="1614" spans="2:13" hidden="1" x14ac:dyDescent="0.25">
      <c r="B1614" s="15"/>
      <c r="C1614" s="67" t="s">
        <v>1687</v>
      </c>
      <c r="D1614" s="67" t="s">
        <v>5241</v>
      </c>
      <c r="E1614" s="67" t="s">
        <v>65</v>
      </c>
      <c r="F1614" s="67" t="s">
        <v>60</v>
      </c>
      <c r="G1614" s="151" t="s">
        <v>6657</v>
      </c>
      <c r="H1614" s="151"/>
      <c r="M1614" s="16"/>
    </row>
    <row r="1615" spans="2:13" hidden="1" x14ac:dyDescent="0.25">
      <c r="B1615" s="15"/>
      <c r="C1615" s="67" t="s">
        <v>1686</v>
      </c>
      <c r="D1615" s="67" t="s">
        <v>5229</v>
      </c>
      <c r="E1615" s="67" t="s">
        <v>65</v>
      </c>
      <c r="F1615" s="67" t="s">
        <v>60</v>
      </c>
      <c r="G1615" s="151" t="s">
        <v>6657</v>
      </c>
      <c r="H1615" s="151"/>
      <c r="M1615" s="16"/>
    </row>
    <row r="1616" spans="2:13" hidden="1" x14ac:dyDescent="0.25">
      <c r="B1616" s="15"/>
      <c r="C1616" s="67" t="s">
        <v>1683</v>
      </c>
      <c r="D1616" s="67" t="s">
        <v>5232</v>
      </c>
      <c r="E1616" s="67" t="s">
        <v>65</v>
      </c>
      <c r="F1616" s="67" t="s">
        <v>60</v>
      </c>
      <c r="G1616" s="151" t="s">
        <v>6657</v>
      </c>
      <c r="H1616" s="151"/>
      <c r="M1616" s="16"/>
    </row>
    <row r="1617" spans="2:13" hidden="1" x14ac:dyDescent="0.25">
      <c r="B1617" s="15"/>
      <c r="C1617" s="67" t="s">
        <v>1685</v>
      </c>
      <c r="D1617" s="67" t="s">
        <v>5226</v>
      </c>
      <c r="E1617" s="67" t="s">
        <v>65</v>
      </c>
      <c r="F1617" s="67" t="s">
        <v>60</v>
      </c>
      <c r="G1617" s="151" t="s">
        <v>6657</v>
      </c>
      <c r="H1617" s="151"/>
      <c r="M1617" s="16"/>
    </row>
    <row r="1618" spans="2:13" hidden="1" x14ac:dyDescent="0.25">
      <c r="B1618" s="15"/>
      <c r="C1618" s="67" t="s">
        <v>1688</v>
      </c>
      <c r="D1618" s="67" t="s">
        <v>5235</v>
      </c>
      <c r="E1618" s="67" t="s">
        <v>65</v>
      </c>
      <c r="F1618" s="67" t="s">
        <v>60</v>
      </c>
      <c r="G1618" s="151" t="s">
        <v>6657</v>
      </c>
      <c r="H1618" s="151"/>
      <c r="M1618" s="16"/>
    </row>
    <row r="1619" spans="2:13" hidden="1" x14ac:dyDescent="0.25">
      <c r="B1619" s="15"/>
      <c r="C1619" s="67" t="s">
        <v>1696</v>
      </c>
      <c r="D1619" s="67" t="s">
        <v>5214</v>
      </c>
      <c r="E1619" s="67" t="s">
        <v>65</v>
      </c>
      <c r="F1619" s="67" t="s">
        <v>60</v>
      </c>
      <c r="G1619" s="151" t="s">
        <v>6657</v>
      </c>
      <c r="H1619" s="151"/>
      <c r="M1619" s="16"/>
    </row>
    <row r="1620" spans="2:13" hidden="1" x14ac:dyDescent="0.25">
      <c r="B1620" s="15"/>
      <c r="C1620" s="67" t="s">
        <v>1694</v>
      </c>
      <c r="D1620" s="67" t="s">
        <v>5242</v>
      </c>
      <c r="E1620" s="67" t="s">
        <v>65</v>
      </c>
      <c r="F1620" s="67" t="s">
        <v>60</v>
      </c>
      <c r="G1620" s="151" t="s">
        <v>6657</v>
      </c>
      <c r="H1620" s="151"/>
      <c r="M1620" s="16"/>
    </row>
    <row r="1621" spans="2:13" hidden="1" x14ac:dyDescent="0.25">
      <c r="B1621" s="15"/>
      <c r="C1621" s="67" t="s">
        <v>1693</v>
      </c>
      <c r="D1621" s="67" t="s">
        <v>5230</v>
      </c>
      <c r="E1621" s="67" t="s">
        <v>65</v>
      </c>
      <c r="F1621" s="67" t="s">
        <v>60</v>
      </c>
      <c r="G1621" s="151" t="s">
        <v>6657</v>
      </c>
      <c r="H1621" s="151"/>
      <c r="M1621" s="16"/>
    </row>
    <row r="1622" spans="2:13" hidden="1" x14ac:dyDescent="0.25">
      <c r="B1622" s="15"/>
      <c r="C1622" s="67" t="s">
        <v>1690</v>
      </c>
      <c r="D1622" s="67" t="s">
        <v>5233</v>
      </c>
      <c r="E1622" s="67" t="s">
        <v>65</v>
      </c>
      <c r="F1622" s="67" t="s">
        <v>60</v>
      </c>
      <c r="G1622" s="151" t="s">
        <v>6657</v>
      </c>
      <c r="H1622" s="151"/>
      <c r="M1622" s="16"/>
    </row>
    <row r="1623" spans="2:13" hidden="1" x14ac:dyDescent="0.25">
      <c r="B1623" s="15"/>
      <c r="C1623" s="67" t="s">
        <v>1691</v>
      </c>
      <c r="D1623" s="67" t="s">
        <v>5239</v>
      </c>
      <c r="E1623" s="67" t="s">
        <v>65</v>
      </c>
      <c r="F1623" s="67" t="s">
        <v>60</v>
      </c>
      <c r="G1623" s="151" t="s">
        <v>6657</v>
      </c>
      <c r="H1623" s="151"/>
      <c r="M1623" s="16"/>
    </row>
    <row r="1624" spans="2:13" hidden="1" x14ac:dyDescent="0.25">
      <c r="B1624" s="15"/>
      <c r="C1624" s="67" t="s">
        <v>1692</v>
      </c>
      <c r="D1624" s="67" t="s">
        <v>5227</v>
      </c>
      <c r="E1624" s="67" t="s">
        <v>65</v>
      </c>
      <c r="F1624" s="67" t="s">
        <v>60</v>
      </c>
      <c r="G1624" s="151" t="s">
        <v>6657</v>
      </c>
      <c r="H1624" s="151"/>
      <c r="M1624" s="16"/>
    </row>
    <row r="1625" spans="2:13" hidden="1" x14ac:dyDescent="0.25">
      <c r="B1625" s="15"/>
      <c r="C1625" s="67" t="s">
        <v>1695</v>
      </c>
      <c r="D1625" s="67" t="s">
        <v>5236</v>
      </c>
      <c r="E1625" s="67" t="s">
        <v>65</v>
      </c>
      <c r="F1625" s="67" t="s">
        <v>60</v>
      </c>
      <c r="G1625" s="151" t="s">
        <v>6657</v>
      </c>
      <c r="H1625" s="151"/>
      <c r="M1625" s="16"/>
    </row>
    <row r="1626" spans="2:13" hidden="1" x14ac:dyDescent="0.25">
      <c r="B1626" s="15"/>
      <c r="C1626" s="67" t="s">
        <v>1697</v>
      </c>
      <c r="D1626" s="67" t="s">
        <v>4767</v>
      </c>
      <c r="E1626" s="67" t="s">
        <v>1698</v>
      </c>
      <c r="F1626" s="67" t="s">
        <v>232</v>
      </c>
      <c r="G1626" s="151" t="s">
        <v>6657</v>
      </c>
      <c r="H1626" s="151"/>
      <c r="M1626" s="16"/>
    </row>
    <row r="1627" spans="2:13" hidden="1" x14ac:dyDescent="0.25">
      <c r="B1627" s="15"/>
      <c r="C1627" s="67" t="s">
        <v>1699</v>
      </c>
      <c r="D1627" s="67" t="s">
        <v>4768</v>
      </c>
      <c r="E1627" s="67" t="s">
        <v>1698</v>
      </c>
      <c r="F1627" s="67" t="s">
        <v>234</v>
      </c>
      <c r="G1627" s="151" t="s">
        <v>6657</v>
      </c>
      <c r="H1627" s="151"/>
      <c r="M1627" s="16"/>
    </row>
    <row r="1628" spans="2:13" hidden="1" x14ac:dyDescent="0.25">
      <c r="B1628" s="15"/>
      <c r="C1628" s="67" t="s">
        <v>1700</v>
      </c>
      <c r="D1628" s="67" t="s">
        <v>4769</v>
      </c>
      <c r="E1628" s="67" t="s">
        <v>1698</v>
      </c>
      <c r="F1628" s="67" t="s">
        <v>236</v>
      </c>
      <c r="G1628" s="151" t="s">
        <v>6657</v>
      </c>
      <c r="H1628" s="151"/>
      <c r="M1628" s="16"/>
    </row>
    <row r="1629" spans="2:13" hidden="1" x14ac:dyDescent="0.25">
      <c r="B1629" s="15"/>
      <c r="C1629" s="67" t="s">
        <v>1701</v>
      </c>
      <c r="D1629" s="67" t="s">
        <v>4770</v>
      </c>
      <c r="E1629" s="67" t="s">
        <v>1698</v>
      </c>
      <c r="F1629" s="67" t="s">
        <v>238</v>
      </c>
      <c r="G1629" s="151" t="s">
        <v>6657</v>
      </c>
      <c r="H1629" s="151"/>
      <c r="M1629" s="16"/>
    </row>
    <row r="1630" spans="2:13" hidden="1" x14ac:dyDescent="0.25">
      <c r="B1630" s="15"/>
      <c r="C1630" s="67" t="s">
        <v>1702</v>
      </c>
      <c r="D1630" s="67" t="s">
        <v>4771</v>
      </c>
      <c r="E1630" s="67" t="s">
        <v>1698</v>
      </c>
      <c r="F1630" s="67" t="s">
        <v>240</v>
      </c>
      <c r="G1630" s="151" t="s">
        <v>6657</v>
      </c>
      <c r="H1630" s="151"/>
      <c r="M1630" s="16"/>
    </row>
    <row r="1631" spans="2:13" hidden="1" x14ac:dyDescent="0.25">
      <c r="B1631" s="15"/>
      <c r="C1631" s="67" t="s">
        <v>1703</v>
      </c>
      <c r="D1631" s="67" t="s">
        <v>4772</v>
      </c>
      <c r="E1631" s="67" t="s">
        <v>1698</v>
      </c>
      <c r="F1631" s="67" t="s">
        <v>475</v>
      </c>
      <c r="G1631" s="151" t="s">
        <v>6657</v>
      </c>
      <c r="H1631" s="151"/>
      <c r="M1631" s="16"/>
    </row>
    <row r="1632" spans="2:13" hidden="1" x14ac:dyDescent="0.25">
      <c r="B1632" s="15"/>
      <c r="C1632" s="67" t="s">
        <v>1704</v>
      </c>
      <c r="D1632" s="67" t="s">
        <v>4849</v>
      </c>
      <c r="E1632" s="67" t="s">
        <v>1698</v>
      </c>
      <c r="F1632" s="67" t="s">
        <v>483</v>
      </c>
      <c r="G1632" s="151" t="s">
        <v>6657</v>
      </c>
      <c r="H1632" s="151"/>
      <c r="M1632" s="16"/>
    </row>
    <row r="1633" spans="2:13" hidden="1" x14ac:dyDescent="0.25">
      <c r="B1633" s="15"/>
      <c r="C1633" s="67" t="s">
        <v>1705</v>
      </c>
      <c r="D1633" s="67" t="s">
        <v>4850</v>
      </c>
      <c r="E1633" s="67" t="s">
        <v>1698</v>
      </c>
      <c r="F1633" s="67" t="s">
        <v>485</v>
      </c>
      <c r="G1633" s="151" t="s">
        <v>6657</v>
      </c>
      <c r="H1633" s="151"/>
      <c r="M1633" s="16"/>
    </row>
    <row r="1634" spans="2:13" hidden="1" x14ac:dyDescent="0.25">
      <c r="B1634" s="15"/>
      <c r="C1634" s="67" t="s">
        <v>1706</v>
      </c>
      <c r="D1634" s="67" t="s">
        <v>4766</v>
      </c>
      <c r="E1634" s="67" t="s">
        <v>1698</v>
      </c>
      <c r="F1634" s="67" t="s">
        <v>244</v>
      </c>
      <c r="G1634" s="151" t="s">
        <v>6657</v>
      </c>
      <c r="H1634" s="151"/>
      <c r="M1634" s="16"/>
    </row>
    <row r="1635" spans="2:13" hidden="1" x14ac:dyDescent="0.25">
      <c r="B1635" s="15"/>
      <c r="C1635" s="67" t="s">
        <v>1707</v>
      </c>
      <c r="D1635" s="67" t="s">
        <v>5976</v>
      </c>
      <c r="E1635" s="67" t="s">
        <v>149</v>
      </c>
      <c r="F1635" s="67" t="s">
        <v>60</v>
      </c>
      <c r="G1635" s="151" t="s">
        <v>6657</v>
      </c>
      <c r="H1635" s="151"/>
      <c r="M1635" s="16"/>
    </row>
    <row r="1636" spans="2:13" hidden="1" x14ac:dyDescent="0.25">
      <c r="B1636" s="15"/>
      <c r="C1636" s="67" t="s">
        <v>1708</v>
      </c>
      <c r="D1636" s="67" t="s">
        <v>5759</v>
      </c>
      <c r="E1636" s="67" t="s">
        <v>59</v>
      </c>
      <c r="F1636" s="67" t="s">
        <v>60</v>
      </c>
      <c r="G1636" s="151" t="s">
        <v>6657</v>
      </c>
      <c r="H1636" s="151"/>
      <c r="M1636" s="16"/>
    </row>
    <row r="1637" spans="2:13" hidden="1" x14ac:dyDescent="0.25">
      <c r="B1637" s="15"/>
      <c r="C1637" s="67" t="s">
        <v>1709</v>
      </c>
      <c r="D1637" s="67" t="s">
        <v>5760</v>
      </c>
      <c r="E1637" s="67" t="s">
        <v>59</v>
      </c>
      <c r="F1637" s="67" t="s">
        <v>60</v>
      </c>
      <c r="G1637" s="151" t="s">
        <v>6657</v>
      </c>
      <c r="H1637" s="151"/>
      <c r="M1637" s="16"/>
    </row>
    <row r="1638" spans="2:13" hidden="1" x14ac:dyDescent="0.25">
      <c r="B1638" s="15"/>
      <c r="C1638" s="67" t="s">
        <v>1710</v>
      </c>
      <c r="D1638" s="67" t="s">
        <v>5761</v>
      </c>
      <c r="E1638" s="67" t="s">
        <v>59</v>
      </c>
      <c r="F1638" s="67" t="s">
        <v>60</v>
      </c>
      <c r="G1638" s="151" t="s">
        <v>6657</v>
      </c>
      <c r="H1638" s="151"/>
      <c r="M1638" s="16"/>
    </row>
    <row r="1639" spans="2:13" hidden="1" x14ac:dyDescent="0.25">
      <c r="B1639" s="15"/>
      <c r="C1639" s="67" t="s">
        <v>1711</v>
      </c>
      <c r="D1639" s="67" t="s">
        <v>5762</v>
      </c>
      <c r="E1639" s="67" t="s">
        <v>59</v>
      </c>
      <c r="F1639" s="67" t="s">
        <v>60</v>
      </c>
      <c r="G1639" s="151" t="s">
        <v>6657</v>
      </c>
      <c r="H1639" s="151"/>
      <c r="M1639" s="16"/>
    </row>
    <row r="1640" spans="2:13" hidden="1" x14ac:dyDescent="0.25">
      <c r="B1640" s="15"/>
      <c r="C1640" s="67" t="s">
        <v>1715</v>
      </c>
      <c r="D1640" s="67" t="s">
        <v>5215</v>
      </c>
      <c r="E1640" s="67" t="s">
        <v>65</v>
      </c>
      <c r="F1640" s="67" t="s">
        <v>60</v>
      </c>
      <c r="G1640" s="151" t="s">
        <v>6657</v>
      </c>
      <c r="H1640" s="151"/>
      <c r="M1640" s="16"/>
    </row>
    <row r="1641" spans="2:13" hidden="1" x14ac:dyDescent="0.25">
      <c r="B1641" s="15"/>
      <c r="C1641" s="67" t="s">
        <v>1716</v>
      </c>
      <c r="D1641" s="67" t="s">
        <v>5203</v>
      </c>
      <c r="E1641" s="67" t="s">
        <v>65</v>
      </c>
      <c r="F1641" s="67" t="s">
        <v>60</v>
      </c>
      <c r="G1641" s="151" t="s">
        <v>6657</v>
      </c>
      <c r="H1641" s="151"/>
      <c r="M1641" s="16"/>
    </row>
    <row r="1642" spans="2:13" hidden="1" x14ac:dyDescent="0.25">
      <c r="B1642" s="15"/>
      <c r="C1642" s="67" t="s">
        <v>1717</v>
      </c>
      <c r="D1642" s="67" t="s">
        <v>5209</v>
      </c>
      <c r="E1642" s="67" t="s">
        <v>65</v>
      </c>
      <c r="F1642" s="67" t="s">
        <v>60</v>
      </c>
      <c r="G1642" s="151" t="s">
        <v>6657</v>
      </c>
      <c r="H1642" s="151"/>
      <c r="M1642" s="16"/>
    </row>
    <row r="1643" spans="2:13" hidden="1" x14ac:dyDescent="0.25">
      <c r="B1643" s="15"/>
      <c r="C1643" s="67" t="s">
        <v>1718</v>
      </c>
      <c r="D1643" s="67" t="s">
        <v>5216</v>
      </c>
      <c r="E1643" s="67" t="s">
        <v>65</v>
      </c>
      <c r="F1643" s="67" t="s">
        <v>60</v>
      </c>
      <c r="G1643" s="151" t="s">
        <v>6657</v>
      </c>
      <c r="H1643" s="151"/>
      <c r="M1643" s="16"/>
    </row>
    <row r="1644" spans="2:13" hidden="1" x14ac:dyDescent="0.25">
      <c r="B1644" s="15"/>
      <c r="C1644" s="67" t="s">
        <v>1719</v>
      </c>
      <c r="D1644" s="67" t="s">
        <v>5204</v>
      </c>
      <c r="E1644" s="67" t="s">
        <v>65</v>
      </c>
      <c r="F1644" s="67" t="s">
        <v>60</v>
      </c>
      <c r="G1644" s="151" t="s">
        <v>6657</v>
      </c>
      <c r="H1644" s="151"/>
      <c r="M1644" s="16"/>
    </row>
    <row r="1645" spans="2:13" hidden="1" x14ac:dyDescent="0.25">
      <c r="B1645" s="15"/>
      <c r="C1645" s="67" t="s">
        <v>1720</v>
      </c>
      <c r="D1645" s="67" t="s">
        <v>5210</v>
      </c>
      <c r="E1645" s="67" t="s">
        <v>65</v>
      </c>
      <c r="F1645" s="67" t="s">
        <v>60</v>
      </c>
      <c r="G1645" s="151" t="s">
        <v>6657</v>
      </c>
      <c r="H1645" s="151"/>
      <c r="M1645" s="16"/>
    </row>
    <row r="1646" spans="2:13" hidden="1" x14ac:dyDescent="0.25">
      <c r="B1646" s="15"/>
      <c r="C1646" s="67" t="s">
        <v>1721</v>
      </c>
      <c r="D1646" s="67" t="s">
        <v>5219</v>
      </c>
      <c r="E1646" s="67" t="s">
        <v>65</v>
      </c>
      <c r="F1646" s="67" t="s">
        <v>60</v>
      </c>
      <c r="G1646" s="151" t="s">
        <v>6657</v>
      </c>
      <c r="H1646" s="151"/>
      <c r="M1646" s="16"/>
    </row>
    <row r="1647" spans="2:13" hidden="1" x14ac:dyDescent="0.25">
      <c r="B1647" s="15"/>
      <c r="C1647" s="67" t="s">
        <v>1722</v>
      </c>
      <c r="D1647" s="67" t="s">
        <v>5217</v>
      </c>
      <c r="E1647" s="67" t="s">
        <v>65</v>
      </c>
      <c r="F1647" s="67" t="s">
        <v>60</v>
      </c>
      <c r="G1647" s="151" t="s">
        <v>6657</v>
      </c>
      <c r="H1647" s="151"/>
      <c r="M1647" s="16"/>
    </row>
    <row r="1648" spans="2:13" hidden="1" x14ac:dyDescent="0.25">
      <c r="B1648" s="15"/>
      <c r="C1648" s="67" t="s">
        <v>1723</v>
      </c>
      <c r="D1648" s="67" t="s">
        <v>5205</v>
      </c>
      <c r="E1648" s="67" t="s">
        <v>65</v>
      </c>
      <c r="F1648" s="67" t="s">
        <v>60</v>
      </c>
      <c r="G1648" s="151" t="s">
        <v>6657</v>
      </c>
      <c r="H1648" s="151"/>
      <c r="M1648" s="16"/>
    </row>
    <row r="1649" spans="2:13" hidden="1" x14ac:dyDescent="0.25">
      <c r="B1649" s="15"/>
      <c r="C1649" s="67" t="s">
        <v>1724</v>
      </c>
      <c r="D1649" s="67" t="s">
        <v>5211</v>
      </c>
      <c r="E1649" s="67" t="s">
        <v>65</v>
      </c>
      <c r="F1649" s="67" t="s">
        <v>60</v>
      </c>
      <c r="G1649" s="151" t="s">
        <v>6657</v>
      </c>
      <c r="H1649" s="151"/>
      <c r="M1649" s="16"/>
    </row>
    <row r="1650" spans="2:13" hidden="1" x14ac:dyDescent="0.25">
      <c r="B1650" s="15"/>
      <c r="C1650" s="67" t="s">
        <v>1725</v>
      </c>
      <c r="D1650" s="67" t="s">
        <v>5220</v>
      </c>
      <c r="E1650" s="67" t="s">
        <v>65</v>
      </c>
      <c r="F1650" s="67" t="s">
        <v>60</v>
      </c>
      <c r="G1650" s="151" t="s">
        <v>6657</v>
      </c>
      <c r="H1650" s="151"/>
      <c r="M1650" s="16"/>
    </row>
    <row r="1651" spans="2:13" hidden="1" x14ac:dyDescent="0.25">
      <c r="B1651" s="15"/>
      <c r="C1651" s="67" t="s">
        <v>1726</v>
      </c>
      <c r="D1651" s="67" t="s">
        <v>5218</v>
      </c>
      <c r="E1651" s="67" t="s">
        <v>65</v>
      </c>
      <c r="F1651" s="67" t="s">
        <v>60</v>
      </c>
      <c r="G1651" s="151" t="s">
        <v>6657</v>
      </c>
      <c r="H1651" s="151"/>
      <c r="M1651" s="16"/>
    </row>
    <row r="1652" spans="2:13" hidden="1" x14ac:dyDescent="0.25">
      <c r="B1652" s="15"/>
      <c r="C1652" s="67" t="s">
        <v>1727</v>
      </c>
      <c r="D1652" s="67" t="s">
        <v>5206</v>
      </c>
      <c r="E1652" s="67" t="s">
        <v>65</v>
      </c>
      <c r="F1652" s="67" t="s">
        <v>60</v>
      </c>
      <c r="G1652" s="151" t="s">
        <v>6657</v>
      </c>
      <c r="H1652" s="151"/>
      <c r="M1652" s="16"/>
    </row>
    <row r="1653" spans="2:13" hidden="1" x14ac:dyDescent="0.25">
      <c r="B1653" s="15"/>
      <c r="C1653" s="67" t="s">
        <v>1728</v>
      </c>
      <c r="D1653" s="67" t="s">
        <v>5212</v>
      </c>
      <c r="E1653" s="67" t="s">
        <v>65</v>
      </c>
      <c r="F1653" s="67" t="s">
        <v>60</v>
      </c>
      <c r="G1653" s="151" t="s">
        <v>6657</v>
      </c>
      <c r="H1653" s="151"/>
      <c r="M1653" s="16"/>
    </row>
    <row r="1654" spans="2:13" hidden="1" x14ac:dyDescent="0.25">
      <c r="B1654" s="15"/>
      <c r="C1654" s="67" t="s">
        <v>1729</v>
      </c>
      <c r="D1654" s="67" t="s">
        <v>5991</v>
      </c>
      <c r="E1654" s="67" t="s">
        <v>65</v>
      </c>
      <c r="F1654" s="67" t="s">
        <v>60</v>
      </c>
      <c r="G1654" s="151" t="s">
        <v>6657</v>
      </c>
      <c r="H1654" s="151"/>
      <c r="M1654" s="16"/>
    </row>
    <row r="1655" spans="2:13" hidden="1" x14ac:dyDescent="0.25">
      <c r="B1655" s="15"/>
      <c r="C1655" s="67" t="s">
        <v>1730</v>
      </c>
      <c r="D1655" s="67" t="s">
        <v>4729</v>
      </c>
      <c r="E1655" s="67" t="s">
        <v>65</v>
      </c>
      <c r="F1655" s="67" t="s">
        <v>232</v>
      </c>
      <c r="G1655" s="151" t="s">
        <v>6657</v>
      </c>
      <c r="H1655" s="151"/>
      <c r="M1655" s="16"/>
    </row>
    <row r="1656" spans="2:13" hidden="1" x14ac:dyDescent="0.25">
      <c r="B1656" s="15"/>
      <c r="C1656" s="67" t="s">
        <v>1731</v>
      </c>
      <c r="D1656" s="67" t="s">
        <v>4730</v>
      </c>
      <c r="E1656" s="67" t="s">
        <v>65</v>
      </c>
      <c r="F1656" s="67" t="s">
        <v>234</v>
      </c>
      <c r="G1656" s="151" t="s">
        <v>6657</v>
      </c>
      <c r="H1656" s="151"/>
      <c r="M1656" s="16"/>
    </row>
    <row r="1657" spans="2:13" hidden="1" x14ac:dyDescent="0.25">
      <c r="B1657" s="15"/>
      <c r="C1657" s="67" t="s">
        <v>1732</v>
      </c>
      <c r="D1657" s="67" t="s">
        <v>4731</v>
      </c>
      <c r="E1657" s="67" t="s">
        <v>65</v>
      </c>
      <c r="F1657" s="67" t="s">
        <v>236</v>
      </c>
      <c r="G1657" s="151" t="s">
        <v>6657</v>
      </c>
      <c r="H1657" s="151"/>
      <c r="M1657" s="16"/>
    </row>
    <row r="1658" spans="2:13" hidden="1" x14ac:dyDescent="0.25">
      <c r="B1658" s="15"/>
      <c r="C1658" s="67" t="s">
        <v>1733</v>
      </c>
      <c r="D1658" s="67" t="s">
        <v>4732</v>
      </c>
      <c r="E1658" s="67" t="s">
        <v>65</v>
      </c>
      <c r="F1658" s="67" t="s">
        <v>238</v>
      </c>
      <c r="G1658" s="151" t="s">
        <v>6657</v>
      </c>
      <c r="H1658" s="151"/>
      <c r="M1658" s="16"/>
    </row>
    <row r="1659" spans="2:13" hidden="1" x14ac:dyDescent="0.25">
      <c r="B1659" s="15"/>
      <c r="C1659" s="67" t="s">
        <v>1734</v>
      </c>
      <c r="D1659" s="67" t="s">
        <v>4733</v>
      </c>
      <c r="E1659" s="67" t="s">
        <v>65</v>
      </c>
      <c r="F1659" s="67" t="s">
        <v>240</v>
      </c>
      <c r="G1659" s="151" t="s">
        <v>6657</v>
      </c>
      <c r="H1659" s="151"/>
      <c r="M1659" s="16"/>
    </row>
    <row r="1660" spans="2:13" hidden="1" x14ac:dyDescent="0.25">
      <c r="B1660" s="15"/>
      <c r="C1660" s="67" t="s">
        <v>1735</v>
      </c>
      <c r="D1660" s="67" t="s">
        <v>5942</v>
      </c>
      <c r="E1660" s="67" t="s">
        <v>65</v>
      </c>
      <c r="F1660" s="67" t="s">
        <v>60</v>
      </c>
      <c r="G1660" s="151" t="s">
        <v>6657</v>
      </c>
      <c r="H1660" s="151"/>
      <c r="M1660" s="16"/>
    </row>
    <row r="1661" spans="2:13" hidden="1" x14ac:dyDescent="0.25">
      <c r="B1661" s="15"/>
      <c r="C1661" s="67" t="s">
        <v>1736</v>
      </c>
      <c r="D1661" s="67" t="s">
        <v>5941</v>
      </c>
      <c r="E1661" s="67" t="s">
        <v>65</v>
      </c>
      <c r="F1661" s="67" t="s">
        <v>60</v>
      </c>
      <c r="G1661" s="151" t="s">
        <v>6657</v>
      </c>
      <c r="H1661" s="151"/>
      <c r="M1661" s="16"/>
    </row>
    <row r="1662" spans="2:13" hidden="1" x14ac:dyDescent="0.25">
      <c r="B1662" s="15"/>
      <c r="C1662" s="67" t="s">
        <v>1737</v>
      </c>
      <c r="D1662" s="67" t="s">
        <v>4728</v>
      </c>
      <c r="E1662" s="67" t="s">
        <v>65</v>
      </c>
      <c r="F1662" s="67" t="s">
        <v>244</v>
      </c>
      <c r="G1662" s="151" t="s">
        <v>6657</v>
      </c>
      <c r="H1662" s="151"/>
      <c r="M1662" s="16"/>
    </row>
    <row r="1663" spans="2:13" hidden="1" x14ac:dyDescent="0.25">
      <c r="B1663" s="15"/>
      <c r="C1663" s="67" t="s">
        <v>1712</v>
      </c>
      <c r="D1663" s="67" t="s">
        <v>4830</v>
      </c>
      <c r="E1663" s="67" t="s">
        <v>65</v>
      </c>
      <c r="F1663" s="67" t="s">
        <v>191</v>
      </c>
      <c r="G1663" s="151" t="s">
        <v>6657</v>
      </c>
      <c r="H1663" s="151"/>
      <c r="M1663" s="16"/>
    </row>
    <row r="1664" spans="2:13" hidden="1" x14ac:dyDescent="0.25">
      <c r="B1664" s="15"/>
      <c r="C1664" s="67" t="s">
        <v>1713</v>
      </c>
      <c r="D1664" s="67" t="s">
        <v>4839</v>
      </c>
      <c r="E1664" s="67" t="s">
        <v>65</v>
      </c>
      <c r="F1664" s="67" t="s">
        <v>191</v>
      </c>
      <c r="G1664" s="151" t="s">
        <v>6657</v>
      </c>
      <c r="H1664" s="151"/>
      <c r="M1664" s="16"/>
    </row>
    <row r="1665" spans="2:13" hidden="1" x14ac:dyDescent="0.25">
      <c r="B1665" s="15"/>
      <c r="C1665" s="67" t="s">
        <v>1714</v>
      </c>
      <c r="D1665" s="67" t="s">
        <v>4848</v>
      </c>
      <c r="E1665" s="67" t="s">
        <v>65</v>
      </c>
      <c r="F1665" s="67" t="s">
        <v>191</v>
      </c>
      <c r="G1665" s="151" t="s">
        <v>6657</v>
      </c>
      <c r="H1665" s="151"/>
      <c r="M1665" s="16"/>
    </row>
    <row r="1666" spans="2:13" hidden="1" x14ac:dyDescent="0.25">
      <c r="B1666" s="15"/>
      <c r="C1666" s="67" t="s">
        <v>1738</v>
      </c>
      <c r="D1666" s="67" t="s">
        <v>5434</v>
      </c>
      <c r="E1666" s="67" t="s">
        <v>59</v>
      </c>
      <c r="F1666" s="67" t="s">
        <v>60</v>
      </c>
      <c r="G1666" s="151" t="s">
        <v>6657</v>
      </c>
      <c r="H1666" s="151"/>
      <c r="M1666" s="16"/>
    </row>
    <row r="1667" spans="2:13" hidden="1" x14ac:dyDescent="0.25">
      <c r="B1667" s="15"/>
      <c r="C1667" s="67" t="s">
        <v>1739</v>
      </c>
      <c r="D1667" s="67" t="s">
        <v>5502</v>
      </c>
      <c r="E1667" s="67" t="s">
        <v>59</v>
      </c>
      <c r="F1667" s="67" t="s">
        <v>60</v>
      </c>
      <c r="G1667" s="151" t="s">
        <v>6657</v>
      </c>
      <c r="H1667" s="151"/>
      <c r="M1667" s="16"/>
    </row>
    <row r="1668" spans="2:13" hidden="1" x14ac:dyDescent="0.25">
      <c r="B1668" s="15"/>
      <c r="C1668" s="67" t="s">
        <v>1740</v>
      </c>
      <c r="D1668" s="67" t="s">
        <v>5598</v>
      </c>
      <c r="E1668" s="67" t="s">
        <v>59</v>
      </c>
      <c r="F1668" s="67" t="s">
        <v>60</v>
      </c>
      <c r="G1668" s="151" t="s">
        <v>6657</v>
      </c>
      <c r="H1668" s="151"/>
      <c r="M1668" s="16"/>
    </row>
    <row r="1669" spans="2:13" hidden="1" x14ac:dyDescent="0.25">
      <c r="B1669" s="15"/>
      <c r="C1669" s="67" t="s">
        <v>1741</v>
      </c>
      <c r="D1669" s="67" t="s">
        <v>4581</v>
      </c>
      <c r="E1669" s="67" t="s">
        <v>459</v>
      </c>
      <c r="F1669" s="67" t="s">
        <v>244</v>
      </c>
      <c r="G1669" s="151" t="s">
        <v>6657</v>
      </c>
      <c r="H1669" s="151"/>
      <c r="M1669" s="16"/>
    </row>
    <row r="1670" spans="2:13" hidden="1" x14ac:dyDescent="0.25">
      <c r="B1670" s="15"/>
      <c r="C1670" s="67" t="s">
        <v>1742</v>
      </c>
      <c r="D1670" s="67" t="s">
        <v>5582</v>
      </c>
      <c r="E1670" s="67" t="s">
        <v>59</v>
      </c>
      <c r="F1670" s="67" t="s">
        <v>60</v>
      </c>
      <c r="G1670" s="151" t="s">
        <v>6657</v>
      </c>
      <c r="H1670" s="151"/>
      <c r="M1670" s="16"/>
    </row>
    <row r="1671" spans="2:13" hidden="1" x14ac:dyDescent="0.25">
      <c r="B1671" s="15"/>
      <c r="C1671" s="67" t="s">
        <v>1743</v>
      </c>
      <c r="D1671" s="67" t="s">
        <v>6177</v>
      </c>
      <c r="E1671" s="67" t="s">
        <v>71</v>
      </c>
      <c r="F1671" s="67" t="s">
        <v>71</v>
      </c>
      <c r="G1671" s="151" t="s">
        <v>6657</v>
      </c>
      <c r="H1671" s="151"/>
      <c r="M1671" s="16"/>
    </row>
    <row r="1672" spans="2:13" hidden="1" x14ac:dyDescent="0.25">
      <c r="B1672" s="15"/>
      <c r="C1672" s="67" t="s">
        <v>1744</v>
      </c>
      <c r="D1672" s="67" t="s">
        <v>5372</v>
      </c>
      <c r="E1672" s="67" t="s">
        <v>59</v>
      </c>
      <c r="F1672" s="67" t="s">
        <v>60</v>
      </c>
      <c r="G1672" s="151" t="s">
        <v>6657</v>
      </c>
      <c r="H1672" s="151"/>
      <c r="M1672" s="16"/>
    </row>
    <row r="1673" spans="2:13" hidden="1" x14ac:dyDescent="0.25">
      <c r="B1673" s="15"/>
      <c r="C1673" s="67" t="s">
        <v>1745</v>
      </c>
      <c r="D1673" s="67" t="s">
        <v>6093</v>
      </c>
      <c r="E1673" s="67" t="s">
        <v>71</v>
      </c>
      <c r="F1673" s="67" t="s">
        <v>72</v>
      </c>
      <c r="G1673" s="151" t="s">
        <v>4243</v>
      </c>
      <c r="H1673" s="151"/>
      <c r="M1673" s="16"/>
    </row>
    <row r="1674" spans="2:13" hidden="1" x14ac:dyDescent="0.25">
      <c r="B1674" s="15"/>
      <c r="C1674" s="67" t="s">
        <v>1746</v>
      </c>
      <c r="D1674" s="67" t="s">
        <v>6095</v>
      </c>
      <c r="E1674" s="67" t="s">
        <v>71</v>
      </c>
      <c r="F1674" s="67" t="s">
        <v>72</v>
      </c>
      <c r="G1674" s="151" t="s">
        <v>6657</v>
      </c>
      <c r="H1674" s="151"/>
      <c r="M1674" s="16"/>
    </row>
    <row r="1675" spans="2:13" hidden="1" x14ac:dyDescent="0.25">
      <c r="B1675" s="15"/>
      <c r="C1675" s="67" t="s">
        <v>1747</v>
      </c>
      <c r="D1675" s="67" t="s">
        <v>4928</v>
      </c>
      <c r="E1675" s="67" t="s">
        <v>149</v>
      </c>
      <c r="F1675" s="67" t="s">
        <v>60</v>
      </c>
      <c r="G1675" s="151" t="s">
        <v>4243</v>
      </c>
      <c r="H1675" s="151"/>
      <c r="M1675" s="16"/>
    </row>
    <row r="1676" spans="2:13" hidden="1" x14ac:dyDescent="0.25">
      <c r="B1676" s="15"/>
      <c r="C1676" s="67" t="s">
        <v>1748</v>
      </c>
      <c r="D1676" s="67" t="s">
        <v>4929</v>
      </c>
      <c r="E1676" s="67" t="s">
        <v>149</v>
      </c>
      <c r="F1676" s="67" t="s">
        <v>60</v>
      </c>
      <c r="G1676" s="151" t="s">
        <v>4243</v>
      </c>
      <c r="H1676" s="151"/>
      <c r="M1676" s="16"/>
    </row>
    <row r="1677" spans="2:13" hidden="1" x14ac:dyDescent="0.25">
      <c r="B1677" s="15"/>
      <c r="C1677" s="67" t="s">
        <v>1749</v>
      </c>
      <c r="D1677" s="67" t="s">
        <v>6186</v>
      </c>
      <c r="E1677" s="67" t="s">
        <v>149</v>
      </c>
      <c r="F1677" s="67" t="s">
        <v>60</v>
      </c>
      <c r="G1677" s="151" t="s">
        <v>6657</v>
      </c>
      <c r="H1677" s="151"/>
      <c r="M1677" s="16"/>
    </row>
    <row r="1678" spans="2:13" hidden="1" x14ac:dyDescent="0.25">
      <c r="B1678" s="15"/>
      <c r="C1678" s="67" t="s">
        <v>1750</v>
      </c>
      <c r="D1678" s="67" t="s">
        <v>5348</v>
      </c>
      <c r="E1678" s="67" t="s">
        <v>59</v>
      </c>
      <c r="F1678" s="67" t="s">
        <v>60</v>
      </c>
      <c r="G1678" s="151" t="s">
        <v>6657</v>
      </c>
      <c r="H1678" s="151"/>
      <c r="M1678" s="16"/>
    </row>
    <row r="1679" spans="2:13" hidden="1" x14ac:dyDescent="0.25">
      <c r="B1679" s="15"/>
      <c r="C1679" s="67" t="s">
        <v>1751</v>
      </c>
      <c r="D1679" s="67" t="s">
        <v>5349</v>
      </c>
      <c r="E1679" s="67" t="s">
        <v>59</v>
      </c>
      <c r="F1679" s="67" t="s">
        <v>60</v>
      </c>
      <c r="G1679" s="151" t="s">
        <v>6657</v>
      </c>
      <c r="H1679" s="151"/>
      <c r="M1679" s="16"/>
    </row>
    <row r="1680" spans="2:13" hidden="1" x14ac:dyDescent="0.25">
      <c r="B1680" s="15"/>
      <c r="C1680" s="67" t="s">
        <v>1752</v>
      </c>
      <c r="D1680" s="67" t="s">
        <v>5498</v>
      </c>
      <c r="E1680" s="67" t="s">
        <v>59</v>
      </c>
      <c r="F1680" s="67" t="s">
        <v>60</v>
      </c>
      <c r="G1680" s="151" t="s">
        <v>6657</v>
      </c>
      <c r="H1680" s="151"/>
      <c r="M1680" s="16"/>
    </row>
    <row r="1681" spans="2:13" hidden="1" x14ac:dyDescent="0.25">
      <c r="B1681" s="15"/>
      <c r="C1681" s="67" t="s">
        <v>1753</v>
      </c>
      <c r="D1681" s="67" t="s">
        <v>5499</v>
      </c>
      <c r="E1681" s="67" t="s">
        <v>59</v>
      </c>
      <c r="F1681" s="67" t="s">
        <v>60</v>
      </c>
      <c r="G1681" s="151" t="s">
        <v>6657</v>
      </c>
      <c r="H1681" s="151"/>
      <c r="M1681" s="16"/>
    </row>
    <row r="1682" spans="2:13" hidden="1" x14ac:dyDescent="0.25">
      <c r="B1682" s="15"/>
      <c r="C1682" s="67" t="s">
        <v>1754</v>
      </c>
      <c r="D1682" s="67" t="s">
        <v>5511</v>
      </c>
      <c r="E1682" s="67" t="s">
        <v>59</v>
      </c>
      <c r="F1682" s="67" t="s">
        <v>60</v>
      </c>
      <c r="G1682" s="151" t="s">
        <v>6657</v>
      </c>
      <c r="H1682" s="151"/>
      <c r="M1682" s="16"/>
    </row>
    <row r="1683" spans="2:13" hidden="1" x14ac:dyDescent="0.25">
      <c r="B1683" s="15"/>
      <c r="C1683" s="67" t="s">
        <v>1755</v>
      </c>
      <c r="D1683" s="67" t="s">
        <v>4865</v>
      </c>
      <c r="E1683" s="67" t="s">
        <v>78</v>
      </c>
      <c r="F1683" s="67" t="s">
        <v>60</v>
      </c>
      <c r="G1683" s="151" t="s">
        <v>6657</v>
      </c>
      <c r="H1683" s="151"/>
      <c r="M1683" s="16"/>
    </row>
    <row r="1684" spans="2:13" hidden="1" x14ac:dyDescent="0.25">
      <c r="B1684" s="15"/>
      <c r="C1684" s="67" t="s">
        <v>1756</v>
      </c>
      <c r="D1684" s="67" t="s">
        <v>6088</v>
      </c>
      <c r="E1684" s="67" t="s">
        <v>71</v>
      </c>
      <c r="F1684" s="67" t="s">
        <v>72</v>
      </c>
      <c r="G1684" s="151" t="s">
        <v>6657</v>
      </c>
      <c r="H1684" s="151"/>
      <c r="M1684" s="16"/>
    </row>
    <row r="1685" spans="2:13" hidden="1" x14ac:dyDescent="0.25">
      <c r="B1685" s="15"/>
      <c r="C1685" s="67" t="s">
        <v>1757</v>
      </c>
      <c r="D1685" s="67" t="s">
        <v>5390</v>
      </c>
      <c r="E1685" s="67" t="s">
        <v>59</v>
      </c>
      <c r="F1685" s="67" t="s">
        <v>60</v>
      </c>
      <c r="G1685" s="151" t="s">
        <v>6657</v>
      </c>
      <c r="H1685" s="151"/>
      <c r="M1685" s="16"/>
    </row>
    <row r="1686" spans="2:13" hidden="1" x14ac:dyDescent="0.25">
      <c r="B1686" s="15"/>
      <c r="C1686" s="67" t="s">
        <v>1758</v>
      </c>
      <c r="D1686" s="67" t="s">
        <v>5626</v>
      </c>
      <c r="E1686" s="67" t="s">
        <v>59</v>
      </c>
      <c r="F1686" s="67" t="s">
        <v>60</v>
      </c>
      <c r="G1686" s="151" t="s">
        <v>6657</v>
      </c>
      <c r="H1686" s="151"/>
      <c r="M1686" s="16"/>
    </row>
    <row r="1687" spans="2:13" hidden="1" x14ac:dyDescent="0.25">
      <c r="B1687" s="15"/>
      <c r="C1687" s="67" t="s">
        <v>1759</v>
      </c>
      <c r="D1687" s="67" t="s">
        <v>5627</v>
      </c>
      <c r="E1687" s="67" t="s">
        <v>59</v>
      </c>
      <c r="F1687" s="67" t="s">
        <v>60</v>
      </c>
      <c r="G1687" s="151" t="s">
        <v>6657</v>
      </c>
      <c r="H1687" s="151"/>
      <c r="M1687" s="16"/>
    </row>
    <row r="1688" spans="2:13" hidden="1" x14ac:dyDescent="0.25">
      <c r="B1688" s="15"/>
      <c r="C1688" s="67" t="s">
        <v>1760</v>
      </c>
      <c r="D1688" s="67" t="s">
        <v>5445</v>
      </c>
      <c r="E1688" s="67" t="s">
        <v>59</v>
      </c>
      <c r="F1688" s="67" t="s">
        <v>60</v>
      </c>
      <c r="G1688" s="151" t="s">
        <v>6657</v>
      </c>
      <c r="H1688" s="151"/>
      <c r="M1688" s="16"/>
    </row>
    <row r="1689" spans="2:13" hidden="1" x14ac:dyDescent="0.25">
      <c r="B1689" s="15"/>
      <c r="C1689" s="67" t="s">
        <v>1761</v>
      </c>
      <c r="D1689" s="67" t="s">
        <v>5681</v>
      </c>
      <c r="E1689" s="67" t="s">
        <v>59</v>
      </c>
      <c r="F1689" s="67" t="s">
        <v>60</v>
      </c>
      <c r="G1689" s="151" t="s">
        <v>6657</v>
      </c>
      <c r="H1689" s="151"/>
      <c r="M1689" s="16"/>
    </row>
    <row r="1690" spans="2:13" hidden="1" x14ac:dyDescent="0.25">
      <c r="B1690" s="15"/>
      <c r="C1690" s="67" t="s">
        <v>1762</v>
      </c>
      <c r="D1690" s="67" t="s">
        <v>5682</v>
      </c>
      <c r="E1690" s="67" t="s">
        <v>59</v>
      </c>
      <c r="F1690" s="67" t="s">
        <v>60</v>
      </c>
      <c r="G1690" s="151" t="s">
        <v>6657</v>
      </c>
      <c r="H1690" s="151"/>
      <c r="M1690" s="16"/>
    </row>
    <row r="1691" spans="2:13" hidden="1" x14ac:dyDescent="0.25">
      <c r="B1691" s="15"/>
      <c r="C1691" s="67" t="s">
        <v>1763</v>
      </c>
      <c r="D1691" s="67" t="s">
        <v>5683</v>
      </c>
      <c r="E1691" s="67" t="s">
        <v>59</v>
      </c>
      <c r="F1691" s="67" t="s">
        <v>60</v>
      </c>
      <c r="G1691" s="151" t="s">
        <v>6657</v>
      </c>
      <c r="H1691" s="151"/>
      <c r="M1691" s="16"/>
    </row>
    <row r="1692" spans="2:13" hidden="1" x14ac:dyDescent="0.25">
      <c r="B1692" s="15"/>
      <c r="C1692" s="67" t="s">
        <v>1764</v>
      </c>
      <c r="D1692" s="67" t="s">
        <v>5363</v>
      </c>
      <c r="E1692" s="67" t="s">
        <v>59</v>
      </c>
      <c r="F1692" s="67" t="s">
        <v>60</v>
      </c>
      <c r="G1692" s="151" t="s">
        <v>6657</v>
      </c>
      <c r="H1692" s="151"/>
      <c r="M1692" s="16"/>
    </row>
    <row r="1693" spans="2:13" hidden="1" x14ac:dyDescent="0.25">
      <c r="B1693" s="15"/>
      <c r="C1693" s="67" t="s">
        <v>1765</v>
      </c>
      <c r="D1693" s="67" t="s">
        <v>5364</v>
      </c>
      <c r="E1693" s="67" t="s">
        <v>59</v>
      </c>
      <c r="F1693" s="67" t="s">
        <v>60</v>
      </c>
      <c r="G1693" s="151" t="s">
        <v>6657</v>
      </c>
      <c r="H1693" s="151"/>
      <c r="M1693" s="16"/>
    </row>
    <row r="1694" spans="2:13" hidden="1" x14ac:dyDescent="0.25">
      <c r="B1694" s="15"/>
      <c r="C1694" s="67" t="s">
        <v>1766</v>
      </c>
      <c r="D1694" s="67" t="s">
        <v>4927</v>
      </c>
      <c r="E1694" s="67" t="s">
        <v>149</v>
      </c>
      <c r="F1694" s="67" t="s">
        <v>60</v>
      </c>
      <c r="G1694" s="151" t="s">
        <v>6657</v>
      </c>
      <c r="H1694" s="151"/>
      <c r="M1694" s="16"/>
    </row>
    <row r="1695" spans="2:13" hidden="1" x14ac:dyDescent="0.25">
      <c r="B1695" s="15"/>
      <c r="C1695" s="67" t="s">
        <v>1767</v>
      </c>
      <c r="D1695" s="67" t="s">
        <v>5559</v>
      </c>
      <c r="E1695" s="67" t="s">
        <v>59</v>
      </c>
      <c r="F1695" s="67" t="s">
        <v>60</v>
      </c>
      <c r="G1695" s="151" t="s">
        <v>6657</v>
      </c>
      <c r="H1695" s="151"/>
      <c r="M1695" s="16"/>
    </row>
    <row r="1696" spans="2:13" hidden="1" x14ac:dyDescent="0.25">
      <c r="B1696" s="15"/>
      <c r="C1696" s="67" t="s">
        <v>1768</v>
      </c>
      <c r="D1696" s="67" t="s">
        <v>4930</v>
      </c>
      <c r="E1696" s="67" t="s">
        <v>149</v>
      </c>
      <c r="F1696" s="67" t="s">
        <v>60</v>
      </c>
      <c r="G1696" s="151" t="s">
        <v>4243</v>
      </c>
      <c r="H1696" s="151"/>
      <c r="M1696" s="16"/>
    </row>
    <row r="1697" spans="2:13" hidden="1" x14ac:dyDescent="0.25">
      <c r="B1697" s="15"/>
      <c r="C1697" s="67" t="s">
        <v>6593</v>
      </c>
      <c r="D1697" s="67" t="s">
        <v>6594</v>
      </c>
      <c r="E1697" s="67" t="s">
        <v>86</v>
      </c>
      <c r="F1697" s="67" t="s">
        <v>60</v>
      </c>
      <c r="G1697" s="151" t="s">
        <v>6657</v>
      </c>
      <c r="H1697" s="151"/>
      <c r="M1697" s="16"/>
    </row>
    <row r="1698" spans="2:13" x14ac:dyDescent="0.25">
      <c r="B1698" s="15"/>
      <c r="M1698" s="16"/>
    </row>
    <row r="1699" spans="2:13" ht="15.75" thickBot="1" x14ac:dyDescent="0.3">
      <c r="B1699" s="17"/>
      <c r="C1699" s="18"/>
      <c r="D1699" s="18"/>
      <c r="E1699" s="18"/>
      <c r="F1699" s="18"/>
      <c r="G1699" s="103"/>
      <c r="H1699" s="18"/>
      <c r="I1699" s="18"/>
      <c r="J1699" s="18"/>
      <c r="K1699" s="18"/>
      <c r="L1699" s="18"/>
      <c r="M1699" s="19"/>
    </row>
  </sheetData>
  <sheetProtection formatRows="0"/>
  <mergeCells count="6">
    <mergeCell ref="C8:D8"/>
    <mergeCell ref="C5:D5"/>
    <mergeCell ref="D1:F1"/>
    <mergeCell ref="C6:D7"/>
    <mergeCell ref="E6:L7"/>
    <mergeCell ref="E5:L5"/>
  </mergeCells>
  <phoneticPr fontId="28" type="noConversion"/>
  <conditionalFormatting sqref="C1:C1048576">
    <cfRule type="duplicateValues" dxfId="79" priority="1"/>
    <cfRule type="duplicateValues" dxfId="78" priority="2"/>
  </conditionalFormatting>
  <hyperlinks>
    <hyperlink ref="C8:D8" r:id="rId1" display="For more information about Service IDs, click here." xr:uid="{00000000-0004-0000-0600-000000000000}"/>
  </hyperlinks>
  <pageMargins left="0.7" right="0.7" top="0.75" bottom="0.75" header="0.3" footer="0.3"/>
  <pageSetup orientation="portrait"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 Downs'!$Z$2:$Z$12</xm:f>
          </x14:formula1>
          <xm:sqref>H23:H1697</xm:sqref>
        </x14:dataValidation>
      </x14:dataValidations>
    </ext>
    <ext xmlns:x15="http://schemas.microsoft.com/office/spreadsheetml/2010/11/main" uri="{3A4CF648-6AED-40f4-86FF-DC5316D8AED3}">
      <x14:slicerList xmlns:x14="http://schemas.microsoft.com/office/spreadsheetml/2009/9/main">
        <x14:slicer r:id="rId5"/>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
  <sheetViews>
    <sheetView workbookViewId="0">
      <selection sqref="A1:XFD1048576"/>
    </sheetView>
  </sheetViews>
  <sheetFormatPr defaultRowHeight="15" x14ac:dyDescent="0.25"/>
  <cols>
    <col min="1" max="1" width="11.5703125" bestFit="1" customWidth="1"/>
    <col min="2" max="2" width="55.7109375" bestFit="1" customWidth="1"/>
    <col min="3" max="3" width="16.5703125" bestFit="1" customWidth="1"/>
    <col min="4" max="4" width="11" bestFit="1" customWidth="1"/>
    <col min="8" max="8" width="16.28515625" bestFit="1" customWidth="1"/>
    <col min="9" max="9" width="9.7109375" bestFit="1" customWidth="1"/>
    <col min="10" max="10" width="14.7109375" bestFit="1" customWidth="1"/>
  </cols>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autoPageBreaks="0"/>
  </sheetPr>
  <dimension ref="B1:P287"/>
  <sheetViews>
    <sheetView showGridLines="0" showZeros="0" workbookViewId="0">
      <selection sqref="A1:XFD1048576"/>
    </sheetView>
  </sheetViews>
  <sheetFormatPr defaultRowHeight="15" x14ac:dyDescent="0.25"/>
  <cols>
    <col min="1" max="1" width="3.7109375" customWidth="1"/>
    <col min="3" max="3" width="15.7109375" bestFit="1" customWidth="1"/>
    <col min="4" max="4" width="79.28515625" customWidth="1"/>
    <col min="5" max="5" width="28.28515625" bestFit="1" customWidth="1"/>
  </cols>
  <sheetData>
    <row r="1" spans="2:16" ht="91.5" customHeight="1" x14ac:dyDescent="0.25">
      <c r="D1" s="315" t="s">
        <v>6197</v>
      </c>
      <c r="E1" s="315"/>
      <c r="F1" s="315"/>
      <c r="G1" s="315"/>
    </row>
    <row r="2" spans="2:16" ht="46.5" customHeight="1" thickBot="1" x14ac:dyDescent="0.3"/>
    <row r="3" spans="2:16" x14ac:dyDescent="0.25">
      <c r="B3" s="12"/>
      <c r="C3" s="30"/>
      <c r="D3" s="30"/>
      <c r="E3" s="30"/>
      <c r="F3" s="30"/>
      <c r="G3" s="30"/>
      <c r="H3" s="30"/>
      <c r="I3" s="30"/>
      <c r="J3" s="30"/>
      <c r="K3" s="30"/>
      <c r="L3" s="30"/>
      <c r="M3" s="30"/>
      <c r="N3" s="30"/>
      <c r="O3" s="30"/>
      <c r="P3" s="14"/>
    </row>
    <row r="4" spans="2:16" x14ac:dyDescent="0.25">
      <c r="B4" s="15"/>
      <c r="C4" s="92" t="s">
        <v>2975</v>
      </c>
      <c r="D4" s="91" t="s">
        <v>3409</v>
      </c>
      <c r="P4" s="16"/>
    </row>
    <row r="5" spans="2:16" ht="75" x14ac:dyDescent="0.25">
      <c r="B5" s="15"/>
      <c r="C5" s="92" t="s">
        <v>2976</v>
      </c>
      <c r="D5" s="145" t="s">
        <v>4563</v>
      </c>
      <c r="P5" s="16"/>
    </row>
    <row r="6" spans="2:16" x14ac:dyDescent="0.25">
      <c r="B6" s="15"/>
      <c r="P6" s="16"/>
    </row>
    <row r="7" spans="2:16" x14ac:dyDescent="0.25">
      <c r="B7" s="15"/>
      <c r="P7" s="16"/>
    </row>
    <row r="8" spans="2:16" x14ac:dyDescent="0.25">
      <c r="B8" s="15"/>
      <c r="C8" t="s">
        <v>2977</v>
      </c>
      <c r="D8" t="s">
        <v>2978</v>
      </c>
      <c r="E8" t="s">
        <v>2979</v>
      </c>
      <c r="P8" s="16"/>
    </row>
    <row r="9" spans="2:16" x14ac:dyDescent="0.25">
      <c r="B9" s="15"/>
      <c r="C9" t="s">
        <v>3410</v>
      </c>
      <c r="D9" t="s">
        <v>3411</v>
      </c>
      <c r="E9" t="s">
        <v>4243</v>
      </c>
      <c r="P9" s="16"/>
    </row>
    <row r="10" spans="2:16" x14ac:dyDescent="0.25">
      <c r="B10" s="15"/>
      <c r="C10" t="s">
        <v>6657</v>
      </c>
      <c r="D10" t="s">
        <v>6657</v>
      </c>
      <c r="P10" s="16"/>
    </row>
    <row r="11" spans="2:16" x14ac:dyDescent="0.25">
      <c r="B11" s="15"/>
      <c r="C11" t="s">
        <v>6657</v>
      </c>
      <c r="D11" t="s">
        <v>6657</v>
      </c>
      <c r="P11" s="16"/>
    </row>
    <row r="12" spans="2:16" x14ac:dyDescent="0.25">
      <c r="B12" s="15"/>
      <c r="C12" t="s">
        <v>6657</v>
      </c>
      <c r="D12" t="s">
        <v>6657</v>
      </c>
      <c r="P12" s="16"/>
    </row>
    <row r="13" spans="2:16" x14ac:dyDescent="0.25">
      <c r="B13" s="15"/>
      <c r="C13" t="s">
        <v>6657</v>
      </c>
      <c r="D13" t="s">
        <v>6657</v>
      </c>
      <c r="P13" s="16"/>
    </row>
    <row r="14" spans="2:16" x14ac:dyDescent="0.25">
      <c r="B14" s="15"/>
      <c r="C14" t="s">
        <v>6657</v>
      </c>
      <c r="D14" t="s">
        <v>6657</v>
      </c>
      <c r="P14" s="16"/>
    </row>
    <row r="15" spans="2:16" x14ac:dyDescent="0.25">
      <c r="B15" s="15"/>
      <c r="C15" t="s">
        <v>6657</v>
      </c>
      <c r="D15" t="s">
        <v>6657</v>
      </c>
      <c r="P15" s="16"/>
    </row>
    <row r="16" spans="2:16" x14ac:dyDescent="0.25">
      <c r="B16" s="15"/>
      <c r="C16" t="s">
        <v>6657</v>
      </c>
      <c r="D16" t="s">
        <v>6657</v>
      </c>
      <c r="P16" s="16"/>
    </row>
    <row r="17" spans="2:16" x14ac:dyDescent="0.25">
      <c r="B17" s="15"/>
      <c r="C17" t="s">
        <v>6657</v>
      </c>
      <c r="D17" t="s">
        <v>6657</v>
      </c>
      <c r="P17" s="16"/>
    </row>
    <row r="18" spans="2:16" x14ac:dyDescent="0.25">
      <c r="B18" s="15"/>
      <c r="C18" t="s">
        <v>6657</v>
      </c>
      <c r="D18" t="s">
        <v>6657</v>
      </c>
      <c r="P18" s="16"/>
    </row>
    <row r="19" spans="2:16" x14ac:dyDescent="0.25">
      <c r="B19" s="15"/>
      <c r="C19" t="s">
        <v>6657</v>
      </c>
      <c r="D19" t="s">
        <v>6657</v>
      </c>
      <c r="P19" s="16"/>
    </row>
    <row r="20" spans="2:16" x14ac:dyDescent="0.25">
      <c r="B20" s="15"/>
      <c r="C20" t="s">
        <v>6657</v>
      </c>
      <c r="D20" t="s">
        <v>6657</v>
      </c>
      <c r="P20" s="16"/>
    </row>
    <row r="21" spans="2:16" x14ac:dyDescent="0.25">
      <c r="B21" s="15"/>
      <c r="C21" t="s">
        <v>6657</v>
      </c>
      <c r="D21" t="s">
        <v>6657</v>
      </c>
      <c r="P21" s="16"/>
    </row>
    <row r="22" spans="2:16" x14ac:dyDescent="0.25">
      <c r="B22" s="15"/>
      <c r="C22" t="s">
        <v>6657</v>
      </c>
      <c r="D22" t="s">
        <v>6657</v>
      </c>
      <c r="P22" s="16"/>
    </row>
    <row r="23" spans="2:16" x14ac:dyDescent="0.25">
      <c r="B23" s="15"/>
      <c r="C23" t="s">
        <v>6657</v>
      </c>
      <c r="D23" t="s">
        <v>6657</v>
      </c>
      <c r="P23" s="16"/>
    </row>
    <row r="24" spans="2:16" x14ac:dyDescent="0.25">
      <c r="B24" s="15"/>
      <c r="C24" t="s">
        <v>6657</v>
      </c>
      <c r="D24" t="s">
        <v>6657</v>
      </c>
      <c r="P24" s="16"/>
    </row>
    <row r="25" spans="2:16" x14ac:dyDescent="0.25">
      <c r="B25" s="15"/>
      <c r="C25" t="s">
        <v>6657</v>
      </c>
      <c r="D25" t="s">
        <v>6657</v>
      </c>
      <c r="P25" s="16"/>
    </row>
    <row r="26" spans="2:16" x14ac:dyDescent="0.25">
      <c r="B26" s="15"/>
      <c r="C26" t="s">
        <v>6657</v>
      </c>
      <c r="D26" t="s">
        <v>6657</v>
      </c>
      <c r="P26" s="16"/>
    </row>
    <row r="27" spans="2:16" x14ac:dyDescent="0.25">
      <c r="B27" s="15"/>
      <c r="C27" t="s">
        <v>6657</v>
      </c>
      <c r="D27" t="s">
        <v>6657</v>
      </c>
      <c r="P27" s="16"/>
    </row>
    <row r="28" spans="2:16" x14ac:dyDescent="0.25">
      <c r="B28" s="15"/>
      <c r="C28" t="s">
        <v>6657</v>
      </c>
      <c r="D28" t="s">
        <v>6657</v>
      </c>
      <c r="P28" s="16"/>
    </row>
    <row r="29" spans="2:16" x14ac:dyDescent="0.25">
      <c r="B29" s="15"/>
      <c r="C29" t="s">
        <v>6657</v>
      </c>
      <c r="D29" t="s">
        <v>6657</v>
      </c>
      <c r="P29" s="16"/>
    </row>
    <row r="30" spans="2:16" x14ac:dyDescent="0.25">
      <c r="B30" s="15"/>
      <c r="C30" t="s">
        <v>6657</v>
      </c>
      <c r="D30" t="s">
        <v>6657</v>
      </c>
      <c r="P30" s="16"/>
    </row>
    <row r="31" spans="2:16" x14ac:dyDescent="0.25">
      <c r="B31" s="15"/>
      <c r="C31" t="s">
        <v>6657</v>
      </c>
      <c r="D31" t="s">
        <v>6657</v>
      </c>
      <c r="P31" s="16"/>
    </row>
    <row r="32" spans="2:16" x14ac:dyDescent="0.25">
      <c r="B32" s="15"/>
      <c r="C32" t="s">
        <v>6657</v>
      </c>
      <c r="D32" t="s">
        <v>6657</v>
      </c>
      <c r="P32" s="16"/>
    </row>
    <row r="33" spans="2:16" x14ac:dyDescent="0.25">
      <c r="B33" s="15"/>
      <c r="C33" t="s">
        <v>6657</v>
      </c>
      <c r="D33" t="s">
        <v>6657</v>
      </c>
      <c r="P33" s="16"/>
    </row>
    <row r="34" spans="2:16" x14ac:dyDescent="0.25">
      <c r="B34" s="15"/>
      <c r="C34" t="s">
        <v>6657</v>
      </c>
      <c r="D34" t="s">
        <v>6657</v>
      </c>
      <c r="P34" s="16"/>
    </row>
    <row r="35" spans="2:16" x14ac:dyDescent="0.25">
      <c r="B35" s="15"/>
      <c r="C35" t="s">
        <v>6657</v>
      </c>
      <c r="D35" t="s">
        <v>6657</v>
      </c>
      <c r="P35" s="16"/>
    </row>
    <row r="36" spans="2:16" x14ac:dyDescent="0.25">
      <c r="B36" s="15"/>
      <c r="C36" t="s">
        <v>6657</v>
      </c>
      <c r="D36" t="s">
        <v>6657</v>
      </c>
      <c r="P36" s="16"/>
    </row>
    <row r="37" spans="2:16" x14ac:dyDescent="0.25">
      <c r="B37" s="15"/>
      <c r="C37" t="s">
        <v>6657</v>
      </c>
      <c r="D37" t="s">
        <v>6657</v>
      </c>
      <c r="P37" s="16"/>
    </row>
    <row r="38" spans="2:16" x14ac:dyDescent="0.25">
      <c r="B38" s="15"/>
      <c r="C38" t="s">
        <v>6657</v>
      </c>
      <c r="D38" t="s">
        <v>6657</v>
      </c>
      <c r="P38" s="16"/>
    </row>
    <row r="39" spans="2:16" x14ac:dyDescent="0.25">
      <c r="B39" s="15"/>
      <c r="C39" t="s">
        <v>6657</v>
      </c>
      <c r="D39" t="s">
        <v>6657</v>
      </c>
      <c r="P39" s="16"/>
    </row>
    <row r="40" spans="2:16" x14ac:dyDescent="0.25">
      <c r="B40" s="15"/>
      <c r="C40" t="s">
        <v>6657</v>
      </c>
      <c r="D40" t="s">
        <v>6657</v>
      </c>
      <c r="P40" s="16"/>
    </row>
    <row r="41" spans="2:16" x14ac:dyDescent="0.25">
      <c r="B41" s="15"/>
      <c r="C41" t="s">
        <v>6657</v>
      </c>
      <c r="D41" t="s">
        <v>6657</v>
      </c>
      <c r="P41" s="16"/>
    </row>
    <row r="42" spans="2:16" x14ac:dyDescent="0.25">
      <c r="B42" s="15"/>
      <c r="C42" t="s">
        <v>6657</v>
      </c>
      <c r="D42" t="s">
        <v>6657</v>
      </c>
      <c r="P42" s="16"/>
    </row>
    <row r="43" spans="2:16" x14ac:dyDescent="0.25">
      <c r="B43" s="15"/>
      <c r="C43" t="s">
        <v>6657</v>
      </c>
      <c r="D43" t="s">
        <v>6657</v>
      </c>
      <c r="P43" s="16"/>
    </row>
    <row r="44" spans="2:16" x14ac:dyDescent="0.25">
      <c r="B44" s="15"/>
      <c r="C44" t="s">
        <v>6657</v>
      </c>
      <c r="D44" t="s">
        <v>6657</v>
      </c>
      <c r="P44" s="16"/>
    </row>
    <row r="45" spans="2:16" x14ac:dyDescent="0.25">
      <c r="B45" s="15"/>
      <c r="C45" t="s">
        <v>6657</v>
      </c>
      <c r="D45" t="s">
        <v>6657</v>
      </c>
      <c r="P45" s="16"/>
    </row>
    <row r="46" spans="2:16" x14ac:dyDescent="0.25">
      <c r="B46" s="15"/>
      <c r="C46" t="s">
        <v>6657</v>
      </c>
      <c r="D46" t="s">
        <v>6657</v>
      </c>
      <c r="P46" s="16"/>
    </row>
    <row r="47" spans="2:16" x14ac:dyDescent="0.25">
      <c r="B47" s="15"/>
      <c r="C47" t="s">
        <v>6657</v>
      </c>
      <c r="D47" t="s">
        <v>6657</v>
      </c>
      <c r="P47" s="16"/>
    </row>
    <row r="48" spans="2:16" x14ac:dyDescent="0.25">
      <c r="B48" s="15"/>
      <c r="C48" t="s">
        <v>6657</v>
      </c>
      <c r="D48" t="s">
        <v>6657</v>
      </c>
      <c r="P48" s="16"/>
    </row>
    <row r="49" spans="2:16" x14ac:dyDescent="0.25">
      <c r="B49" s="15"/>
      <c r="C49" t="s">
        <v>6657</v>
      </c>
      <c r="D49" t="s">
        <v>6657</v>
      </c>
      <c r="P49" s="16"/>
    </row>
    <row r="50" spans="2:16" x14ac:dyDescent="0.25">
      <c r="B50" s="15"/>
      <c r="C50" t="s">
        <v>6657</v>
      </c>
      <c r="D50" t="s">
        <v>6657</v>
      </c>
      <c r="P50" s="16"/>
    </row>
    <row r="51" spans="2:16" x14ac:dyDescent="0.25">
      <c r="B51" s="15"/>
      <c r="C51" t="s">
        <v>6657</v>
      </c>
      <c r="D51" t="s">
        <v>6657</v>
      </c>
      <c r="P51" s="16"/>
    </row>
    <row r="52" spans="2:16" x14ac:dyDescent="0.25">
      <c r="B52" s="15"/>
      <c r="C52" t="s">
        <v>6657</v>
      </c>
      <c r="D52" t="s">
        <v>6657</v>
      </c>
      <c r="P52" s="16"/>
    </row>
    <row r="53" spans="2:16" x14ac:dyDescent="0.25">
      <c r="B53" s="15"/>
      <c r="C53" t="s">
        <v>6657</v>
      </c>
      <c r="D53" t="s">
        <v>6657</v>
      </c>
      <c r="P53" s="16"/>
    </row>
    <row r="54" spans="2:16" x14ac:dyDescent="0.25">
      <c r="B54" s="15"/>
      <c r="C54" t="s">
        <v>6657</v>
      </c>
      <c r="D54" t="s">
        <v>6657</v>
      </c>
      <c r="P54" s="16"/>
    </row>
    <row r="55" spans="2:16" x14ac:dyDescent="0.25">
      <c r="B55" s="15"/>
      <c r="C55" t="s">
        <v>6657</v>
      </c>
      <c r="D55" t="s">
        <v>6657</v>
      </c>
      <c r="P55" s="16"/>
    </row>
    <row r="56" spans="2:16" x14ac:dyDescent="0.25">
      <c r="B56" s="15"/>
      <c r="C56" t="s">
        <v>6657</v>
      </c>
      <c r="D56" t="s">
        <v>6657</v>
      </c>
      <c r="P56" s="16"/>
    </row>
    <row r="57" spans="2:16" x14ac:dyDescent="0.25">
      <c r="B57" s="15"/>
      <c r="C57" t="s">
        <v>6657</v>
      </c>
      <c r="D57" t="s">
        <v>6657</v>
      </c>
      <c r="P57" s="16"/>
    </row>
    <row r="58" spans="2:16" x14ac:dyDescent="0.25">
      <c r="B58" s="15"/>
      <c r="C58" t="s">
        <v>6657</v>
      </c>
      <c r="D58" t="s">
        <v>6657</v>
      </c>
      <c r="P58" s="16"/>
    </row>
    <row r="59" spans="2:16" x14ac:dyDescent="0.25">
      <c r="B59" s="15"/>
      <c r="C59" t="s">
        <v>6657</v>
      </c>
      <c r="D59" t="s">
        <v>6657</v>
      </c>
      <c r="P59" s="16"/>
    </row>
    <row r="60" spans="2:16" x14ac:dyDescent="0.25">
      <c r="B60" s="15"/>
      <c r="C60" t="s">
        <v>6657</v>
      </c>
      <c r="D60" t="s">
        <v>6657</v>
      </c>
      <c r="P60" s="16"/>
    </row>
    <row r="61" spans="2:16" x14ac:dyDescent="0.25">
      <c r="B61" s="15"/>
      <c r="C61" t="s">
        <v>6657</v>
      </c>
      <c r="D61" t="s">
        <v>6657</v>
      </c>
      <c r="P61" s="16"/>
    </row>
    <row r="62" spans="2:16" x14ac:dyDescent="0.25">
      <c r="B62" s="15"/>
      <c r="C62" t="s">
        <v>6657</v>
      </c>
      <c r="D62" t="s">
        <v>6657</v>
      </c>
      <c r="P62" s="16"/>
    </row>
    <row r="63" spans="2:16" x14ac:dyDescent="0.25">
      <c r="B63" s="15"/>
      <c r="C63" t="s">
        <v>6657</v>
      </c>
      <c r="D63" t="s">
        <v>6657</v>
      </c>
      <c r="P63" s="16"/>
    </row>
    <row r="64" spans="2:16" x14ac:dyDescent="0.25">
      <c r="B64" s="15"/>
      <c r="C64" t="s">
        <v>6657</v>
      </c>
      <c r="D64" t="s">
        <v>6657</v>
      </c>
      <c r="P64" s="16"/>
    </row>
    <row r="65" spans="2:16" x14ac:dyDescent="0.25">
      <c r="B65" s="15"/>
      <c r="C65" t="s">
        <v>6657</v>
      </c>
      <c r="D65" t="s">
        <v>6657</v>
      </c>
      <c r="P65" s="16"/>
    </row>
    <row r="66" spans="2:16" x14ac:dyDescent="0.25">
      <c r="B66" s="15"/>
      <c r="C66" t="s">
        <v>6657</v>
      </c>
      <c r="D66" t="s">
        <v>6657</v>
      </c>
      <c r="P66" s="16"/>
    </row>
    <row r="67" spans="2:16" x14ac:dyDescent="0.25">
      <c r="B67" s="15"/>
      <c r="C67" t="s">
        <v>6657</v>
      </c>
      <c r="D67" t="s">
        <v>6657</v>
      </c>
      <c r="P67" s="16"/>
    </row>
    <row r="68" spans="2:16" x14ac:dyDescent="0.25">
      <c r="B68" s="15"/>
      <c r="C68" t="s">
        <v>6657</v>
      </c>
      <c r="D68" t="s">
        <v>6657</v>
      </c>
      <c r="P68" s="16"/>
    </row>
    <row r="69" spans="2:16" x14ac:dyDescent="0.25">
      <c r="B69" s="15"/>
      <c r="C69" t="s">
        <v>6657</v>
      </c>
      <c r="D69" t="s">
        <v>6657</v>
      </c>
      <c r="P69" s="16"/>
    </row>
    <row r="70" spans="2:16" x14ac:dyDescent="0.25">
      <c r="B70" s="15"/>
      <c r="C70" t="s">
        <v>6657</v>
      </c>
      <c r="D70" t="s">
        <v>6657</v>
      </c>
      <c r="P70" s="16"/>
    </row>
    <row r="71" spans="2:16" x14ac:dyDescent="0.25">
      <c r="B71" s="15"/>
      <c r="C71" t="s">
        <v>6657</v>
      </c>
      <c r="D71" t="s">
        <v>6657</v>
      </c>
      <c r="P71" s="16"/>
    </row>
    <row r="72" spans="2:16" x14ac:dyDescent="0.25">
      <c r="B72" s="15"/>
      <c r="C72" t="s">
        <v>6657</v>
      </c>
      <c r="D72" t="s">
        <v>6657</v>
      </c>
      <c r="P72" s="16"/>
    </row>
    <row r="73" spans="2:16" x14ac:dyDescent="0.25">
      <c r="B73" s="15"/>
      <c r="C73" t="s">
        <v>6657</v>
      </c>
      <c r="D73" t="s">
        <v>6657</v>
      </c>
      <c r="P73" s="16"/>
    </row>
    <row r="74" spans="2:16" x14ac:dyDescent="0.25">
      <c r="B74" s="15"/>
      <c r="C74" t="s">
        <v>6657</v>
      </c>
      <c r="D74" t="s">
        <v>6657</v>
      </c>
      <c r="P74" s="16"/>
    </row>
    <row r="75" spans="2:16" x14ac:dyDescent="0.25">
      <c r="B75" s="15"/>
      <c r="C75" t="s">
        <v>6657</v>
      </c>
      <c r="D75" t="s">
        <v>6657</v>
      </c>
      <c r="P75" s="16"/>
    </row>
    <row r="76" spans="2:16" x14ac:dyDescent="0.25">
      <c r="B76" s="15"/>
      <c r="C76" t="s">
        <v>6657</v>
      </c>
      <c r="D76" t="s">
        <v>6657</v>
      </c>
      <c r="P76" s="16"/>
    </row>
    <row r="77" spans="2:16" x14ac:dyDescent="0.25">
      <c r="B77" s="15"/>
      <c r="C77" t="s">
        <v>6657</v>
      </c>
      <c r="D77" t="s">
        <v>6657</v>
      </c>
      <c r="P77" s="16"/>
    </row>
    <row r="78" spans="2:16" x14ac:dyDescent="0.25">
      <c r="B78" s="15"/>
      <c r="C78" t="s">
        <v>6657</v>
      </c>
      <c r="D78" t="s">
        <v>6657</v>
      </c>
      <c r="P78" s="16"/>
    </row>
    <row r="79" spans="2:16" x14ac:dyDescent="0.25">
      <c r="B79" s="15"/>
      <c r="C79" t="s">
        <v>6657</v>
      </c>
      <c r="D79" t="s">
        <v>6657</v>
      </c>
      <c r="P79" s="16"/>
    </row>
    <row r="80" spans="2:16" x14ac:dyDescent="0.25">
      <c r="B80" s="15"/>
      <c r="C80" t="s">
        <v>6657</v>
      </c>
      <c r="D80" t="s">
        <v>6657</v>
      </c>
      <c r="P80" s="16"/>
    </row>
    <row r="81" spans="2:16" x14ac:dyDescent="0.25">
      <c r="B81" s="15"/>
      <c r="C81" t="s">
        <v>6657</v>
      </c>
      <c r="D81" t="s">
        <v>6657</v>
      </c>
      <c r="P81" s="16"/>
    </row>
    <row r="82" spans="2:16" x14ac:dyDescent="0.25">
      <c r="B82" s="15"/>
      <c r="C82" t="s">
        <v>6657</v>
      </c>
      <c r="D82" t="s">
        <v>6657</v>
      </c>
      <c r="P82" s="16"/>
    </row>
    <row r="83" spans="2:16" x14ac:dyDescent="0.25">
      <c r="B83" s="15"/>
      <c r="C83" t="s">
        <v>6657</v>
      </c>
      <c r="D83" t="s">
        <v>6657</v>
      </c>
      <c r="P83" s="16"/>
    </row>
    <row r="84" spans="2:16" x14ac:dyDescent="0.25">
      <c r="B84" s="15"/>
      <c r="C84" t="s">
        <v>6657</v>
      </c>
      <c r="D84" t="s">
        <v>6657</v>
      </c>
      <c r="P84" s="16"/>
    </row>
    <row r="85" spans="2:16" x14ac:dyDescent="0.25">
      <c r="B85" s="15"/>
      <c r="C85" t="s">
        <v>6657</v>
      </c>
      <c r="D85" t="s">
        <v>6657</v>
      </c>
      <c r="P85" s="16"/>
    </row>
    <row r="86" spans="2:16" x14ac:dyDescent="0.25">
      <c r="B86" s="15"/>
      <c r="C86" t="s">
        <v>6657</v>
      </c>
      <c r="D86" t="s">
        <v>6657</v>
      </c>
      <c r="P86" s="16"/>
    </row>
    <row r="87" spans="2:16" x14ac:dyDescent="0.25">
      <c r="B87" s="15"/>
      <c r="C87" t="s">
        <v>6657</v>
      </c>
      <c r="D87" t="s">
        <v>6657</v>
      </c>
      <c r="P87" s="16"/>
    </row>
    <row r="88" spans="2:16" x14ac:dyDescent="0.25">
      <c r="B88" s="15"/>
      <c r="C88" t="s">
        <v>6657</v>
      </c>
      <c r="D88" t="s">
        <v>6657</v>
      </c>
      <c r="P88" s="16"/>
    </row>
    <row r="89" spans="2:16" x14ac:dyDescent="0.25">
      <c r="B89" s="15"/>
      <c r="C89" t="s">
        <v>6657</v>
      </c>
      <c r="D89" t="s">
        <v>6657</v>
      </c>
      <c r="P89" s="16"/>
    </row>
    <row r="90" spans="2:16" x14ac:dyDescent="0.25">
      <c r="B90" s="15"/>
      <c r="C90" t="s">
        <v>6657</v>
      </c>
      <c r="D90" t="s">
        <v>6657</v>
      </c>
      <c r="P90" s="16"/>
    </row>
    <row r="91" spans="2:16" x14ac:dyDescent="0.25">
      <c r="B91" s="15"/>
      <c r="C91" t="s">
        <v>6657</v>
      </c>
      <c r="D91" t="s">
        <v>6657</v>
      </c>
      <c r="P91" s="16"/>
    </row>
    <row r="92" spans="2:16" x14ac:dyDescent="0.25">
      <c r="B92" s="15"/>
      <c r="C92" t="s">
        <v>6657</v>
      </c>
      <c r="D92" t="s">
        <v>6657</v>
      </c>
      <c r="P92" s="16"/>
    </row>
    <row r="93" spans="2:16" x14ac:dyDescent="0.25">
      <c r="B93" s="15"/>
      <c r="C93" t="s">
        <v>6657</v>
      </c>
      <c r="D93" t="s">
        <v>6657</v>
      </c>
      <c r="P93" s="16"/>
    </row>
    <row r="94" spans="2:16" x14ac:dyDescent="0.25">
      <c r="B94" s="15"/>
      <c r="C94" t="s">
        <v>6657</v>
      </c>
      <c r="D94" t="s">
        <v>6657</v>
      </c>
      <c r="P94" s="16"/>
    </row>
    <row r="95" spans="2:16" x14ac:dyDescent="0.25">
      <c r="B95" s="15"/>
      <c r="C95" t="s">
        <v>6657</v>
      </c>
      <c r="D95" t="s">
        <v>6657</v>
      </c>
      <c r="P95" s="16"/>
    </row>
    <row r="96" spans="2:16" x14ac:dyDescent="0.25">
      <c r="B96" s="15"/>
      <c r="C96" t="s">
        <v>6657</v>
      </c>
      <c r="D96" t="s">
        <v>6657</v>
      </c>
      <c r="P96" s="16"/>
    </row>
    <row r="97" spans="2:16" x14ac:dyDescent="0.25">
      <c r="B97" s="15"/>
      <c r="C97" t="s">
        <v>6657</v>
      </c>
      <c r="D97" t="s">
        <v>6657</v>
      </c>
      <c r="P97" s="16"/>
    </row>
    <row r="98" spans="2:16" x14ac:dyDescent="0.25">
      <c r="B98" s="15"/>
      <c r="C98" t="s">
        <v>6657</v>
      </c>
      <c r="D98" t="s">
        <v>6657</v>
      </c>
      <c r="P98" s="16"/>
    </row>
    <row r="99" spans="2:16" x14ac:dyDescent="0.25">
      <c r="B99" s="15"/>
      <c r="C99" t="s">
        <v>6657</v>
      </c>
      <c r="D99" t="s">
        <v>6657</v>
      </c>
      <c r="P99" s="16"/>
    </row>
    <row r="100" spans="2:16" x14ac:dyDescent="0.25">
      <c r="B100" s="15"/>
      <c r="C100" t="s">
        <v>6657</v>
      </c>
      <c r="D100" t="s">
        <v>6657</v>
      </c>
      <c r="P100" s="16"/>
    </row>
    <row r="101" spans="2:16" x14ac:dyDescent="0.25">
      <c r="B101" s="15"/>
      <c r="C101" t="s">
        <v>6657</v>
      </c>
      <c r="D101" t="s">
        <v>6657</v>
      </c>
      <c r="P101" s="16"/>
    </row>
    <row r="102" spans="2:16" x14ac:dyDescent="0.25">
      <c r="B102" s="15"/>
      <c r="C102" t="s">
        <v>6657</v>
      </c>
      <c r="D102" t="s">
        <v>6657</v>
      </c>
      <c r="P102" s="16"/>
    </row>
    <row r="103" spans="2:16" x14ac:dyDescent="0.25">
      <c r="B103" s="15"/>
      <c r="C103" t="s">
        <v>6657</v>
      </c>
      <c r="D103" t="s">
        <v>6657</v>
      </c>
      <c r="P103" s="16"/>
    </row>
    <row r="104" spans="2:16" x14ac:dyDescent="0.25">
      <c r="B104" s="15"/>
      <c r="C104" t="s">
        <v>6657</v>
      </c>
      <c r="D104" t="s">
        <v>6657</v>
      </c>
      <c r="P104" s="16"/>
    </row>
    <row r="105" spans="2:16" x14ac:dyDescent="0.25">
      <c r="B105" s="15"/>
      <c r="C105" t="s">
        <v>6657</v>
      </c>
      <c r="D105" t="s">
        <v>6657</v>
      </c>
      <c r="P105" s="16"/>
    </row>
    <row r="106" spans="2:16" x14ac:dyDescent="0.25">
      <c r="B106" s="15"/>
      <c r="C106" t="s">
        <v>6657</v>
      </c>
      <c r="D106" t="s">
        <v>6657</v>
      </c>
      <c r="P106" s="16"/>
    </row>
    <row r="107" spans="2:16" x14ac:dyDescent="0.25">
      <c r="B107" s="15"/>
      <c r="C107" t="s">
        <v>6657</v>
      </c>
      <c r="D107" t="s">
        <v>6657</v>
      </c>
      <c r="P107" s="16"/>
    </row>
    <row r="108" spans="2:16" x14ac:dyDescent="0.25">
      <c r="B108" s="15"/>
      <c r="C108" t="s">
        <v>6657</v>
      </c>
      <c r="D108" t="s">
        <v>6657</v>
      </c>
      <c r="P108" s="16"/>
    </row>
    <row r="109" spans="2:16" x14ac:dyDescent="0.25">
      <c r="B109" s="15"/>
      <c r="C109" t="s">
        <v>6657</v>
      </c>
      <c r="D109" t="s">
        <v>6657</v>
      </c>
      <c r="P109" s="16"/>
    </row>
    <row r="110" spans="2:16" x14ac:dyDescent="0.25">
      <c r="B110" s="15"/>
      <c r="C110" t="s">
        <v>6657</v>
      </c>
      <c r="D110" t="s">
        <v>6657</v>
      </c>
      <c r="P110" s="16"/>
    </row>
    <row r="111" spans="2:16" x14ac:dyDescent="0.25">
      <c r="B111" s="15"/>
      <c r="C111" t="s">
        <v>6657</v>
      </c>
      <c r="D111" t="s">
        <v>6657</v>
      </c>
      <c r="P111" s="16"/>
    </row>
    <row r="112" spans="2:16" x14ac:dyDescent="0.25">
      <c r="B112" s="15"/>
      <c r="C112" t="s">
        <v>6657</v>
      </c>
      <c r="D112" t="s">
        <v>6657</v>
      </c>
      <c r="P112" s="16"/>
    </row>
    <row r="113" spans="2:16" x14ac:dyDescent="0.25">
      <c r="B113" s="15"/>
      <c r="C113" t="s">
        <v>6657</v>
      </c>
      <c r="D113" t="s">
        <v>6657</v>
      </c>
      <c r="P113" s="16"/>
    </row>
    <row r="114" spans="2:16" x14ac:dyDescent="0.25">
      <c r="B114" s="15"/>
      <c r="C114" t="s">
        <v>6657</v>
      </c>
      <c r="D114" t="s">
        <v>6657</v>
      </c>
      <c r="P114" s="16"/>
    </row>
    <row r="115" spans="2:16" x14ac:dyDescent="0.25">
      <c r="B115" s="15"/>
      <c r="C115" t="s">
        <v>6657</v>
      </c>
      <c r="D115" t="s">
        <v>6657</v>
      </c>
      <c r="P115" s="16"/>
    </row>
    <row r="116" spans="2:16" x14ac:dyDescent="0.25">
      <c r="B116" s="15"/>
      <c r="C116" t="s">
        <v>6657</v>
      </c>
      <c r="D116" t="s">
        <v>6657</v>
      </c>
      <c r="P116" s="16"/>
    </row>
    <row r="117" spans="2:16" x14ac:dyDescent="0.25">
      <c r="B117" s="15"/>
      <c r="C117" t="s">
        <v>6657</v>
      </c>
      <c r="D117" t="s">
        <v>6657</v>
      </c>
      <c r="P117" s="16"/>
    </row>
    <row r="118" spans="2:16" x14ac:dyDescent="0.25">
      <c r="B118" s="15"/>
      <c r="C118" t="s">
        <v>6657</v>
      </c>
      <c r="D118" t="s">
        <v>6657</v>
      </c>
      <c r="P118" s="16"/>
    </row>
    <row r="119" spans="2:16" x14ac:dyDescent="0.25">
      <c r="B119" s="15"/>
      <c r="C119" t="s">
        <v>6657</v>
      </c>
      <c r="D119" t="s">
        <v>6657</v>
      </c>
      <c r="P119" s="16"/>
    </row>
    <row r="120" spans="2:16" x14ac:dyDescent="0.25">
      <c r="B120" s="15"/>
      <c r="C120" t="s">
        <v>6657</v>
      </c>
      <c r="D120" t="s">
        <v>6657</v>
      </c>
      <c r="P120" s="16"/>
    </row>
    <row r="121" spans="2:16" x14ac:dyDescent="0.25">
      <c r="B121" s="15"/>
      <c r="C121" t="s">
        <v>6657</v>
      </c>
      <c r="D121" t="s">
        <v>6657</v>
      </c>
      <c r="P121" s="16"/>
    </row>
    <row r="122" spans="2:16" x14ac:dyDescent="0.25">
      <c r="B122" s="15"/>
      <c r="C122" t="s">
        <v>6657</v>
      </c>
      <c r="D122" t="s">
        <v>6657</v>
      </c>
      <c r="P122" s="16"/>
    </row>
    <row r="123" spans="2:16" x14ac:dyDescent="0.25">
      <c r="B123" s="15"/>
      <c r="C123" t="s">
        <v>6657</v>
      </c>
      <c r="D123" t="s">
        <v>6657</v>
      </c>
      <c r="P123" s="16"/>
    </row>
    <row r="124" spans="2:16" x14ac:dyDescent="0.25">
      <c r="B124" s="15"/>
      <c r="C124" t="s">
        <v>6657</v>
      </c>
      <c r="D124" t="s">
        <v>6657</v>
      </c>
      <c r="P124" s="16"/>
    </row>
    <row r="125" spans="2:16" x14ac:dyDescent="0.25">
      <c r="B125" s="15"/>
      <c r="C125" t="s">
        <v>6657</v>
      </c>
      <c r="D125" t="s">
        <v>6657</v>
      </c>
      <c r="P125" s="16"/>
    </row>
    <row r="126" spans="2:16" x14ac:dyDescent="0.25">
      <c r="B126" s="15"/>
      <c r="C126" t="s">
        <v>6657</v>
      </c>
      <c r="D126" t="s">
        <v>6657</v>
      </c>
      <c r="P126" s="16"/>
    </row>
    <row r="127" spans="2:16" x14ac:dyDescent="0.25">
      <c r="B127" s="15"/>
      <c r="C127" t="s">
        <v>6657</v>
      </c>
      <c r="D127" t="s">
        <v>6657</v>
      </c>
      <c r="P127" s="16"/>
    </row>
    <row r="128" spans="2:16" x14ac:dyDescent="0.25">
      <c r="B128" s="15"/>
      <c r="C128" t="s">
        <v>6657</v>
      </c>
      <c r="D128" t="s">
        <v>6657</v>
      </c>
      <c r="P128" s="16"/>
    </row>
    <row r="129" spans="2:16" x14ac:dyDescent="0.25">
      <c r="B129" s="15"/>
      <c r="C129" t="s">
        <v>6657</v>
      </c>
      <c r="D129" t="s">
        <v>6657</v>
      </c>
      <c r="P129" s="16"/>
    </row>
    <row r="130" spans="2:16" x14ac:dyDescent="0.25">
      <c r="B130" s="15"/>
      <c r="C130" t="s">
        <v>6657</v>
      </c>
      <c r="D130" t="s">
        <v>6657</v>
      </c>
      <c r="P130" s="16"/>
    </row>
    <row r="131" spans="2:16" x14ac:dyDescent="0.25">
      <c r="B131" s="15"/>
      <c r="C131" t="s">
        <v>6657</v>
      </c>
      <c r="D131" t="s">
        <v>6657</v>
      </c>
      <c r="P131" s="16"/>
    </row>
    <row r="132" spans="2:16" x14ac:dyDescent="0.25">
      <c r="B132" s="15"/>
      <c r="C132" t="s">
        <v>6657</v>
      </c>
      <c r="D132" t="s">
        <v>6657</v>
      </c>
      <c r="P132" s="16"/>
    </row>
    <row r="133" spans="2:16" x14ac:dyDescent="0.25">
      <c r="B133" s="15"/>
      <c r="C133" t="s">
        <v>6657</v>
      </c>
      <c r="D133" t="s">
        <v>6657</v>
      </c>
      <c r="P133" s="16"/>
    </row>
    <row r="134" spans="2:16" x14ac:dyDescent="0.25">
      <c r="B134" s="15"/>
      <c r="C134" t="s">
        <v>6657</v>
      </c>
      <c r="D134" t="s">
        <v>6657</v>
      </c>
      <c r="P134" s="16"/>
    </row>
    <row r="135" spans="2:16" x14ac:dyDescent="0.25">
      <c r="B135" s="15"/>
      <c r="C135" t="s">
        <v>6657</v>
      </c>
      <c r="D135" t="s">
        <v>6657</v>
      </c>
      <c r="P135" s="16"/>
    </row>
    <row r="136" spans="2:16" x14ac:dyDescent="0.25">
      <c r="B136" s="15"/>
      <c r="C136" t="s">
        <v>6657</v>
      </c>
      <c r="D136" t="s">
        <v>6657</v>
      </c>
      <c r="P136" s="16"/>
    </row>
    <row r="137" spans="2:16" x14ac:dyDescent="0.25">
      <c r="B137" s="15"/>
      <c r="C137" t="s">
        <v>6657</v>
      </c>
      <c r="D137" t="s">
        <v>6657</v>
      </c>
      <c r="P137" s="16"/>
    </row>
    <row r="138" spans="2:16" x14ac:dyDescent="0.25">
      <c r="B138" s="15"/>
      <c r="C138" t="s">
        <v>6657</v>
      </c>
      <c r="D138" t="s">
        <v>6657</v>
      </c>
      <c r="P138" s="16"/>
    </row>
    <row r="139" spans="2:16" x14ac:dyDescent="0.25">
      <c r="B139" s="15"/>
      <c r="C139" t="s">
        <v>6657</v>
      </c>
      <c r="D139" t="s">
        <v>6657</v>
      </c>
      <c r="P139" s="16"/>
    </row>
    <row r="140" spans="2:16" x14ac:dyDescent="0.25">
      <c r="B140" s="15"/>
      <c r="C140" t="s">
        <v>6657</v>
      </c>
      <c r="D140" t="s">
        <v>6657</v>
      </c>
      <c r="P140" s="16"/>
    </row>
    <row r="141" spans="2:16" x14ac:dyDescent="0.25">
      <c r="B141" s="15"/>
      <c r="C141" t="s">
        <v>6657</v>
      </c>
      <c r="D141" t="s">
        <v>6657</v>
      </c>
      <c r="P141" s="16"/>
    </row>
    <row r="142" spans="2:16" x14ac:dyDescent="0.25">
      <c r="B142" s="15"/>
      <c r="C142" t="s">
        <v>6657</v>
      </c>
      <c r="D142" t="s">
        <v>6657</v>
      </c>
      <c r="P142" s="16"/>
    </row>
    <row r="143" spans="2:16" x14ac:dyDescent="0.25">
      <c r="B143" s="15"/>
      <c r="C143" t="s">
        <v>6657</v>
      </c>
      <c r="D143" t="s">
        <v>6657</v>
      </c>
      <c r="P143" s="16"/>
    </row>
    <row r="144" spans="2:16" x14ac:dyDescent="0.25">
      <c r="B144" s="15"/>
      <c r="C144" t="s">
        <v>6657</v>
      </c>
      <c r="D144" t="s">
        <v>6657</v>
      </c>
      <c r="P144" s="16"/>
    </row>
    <row r="145" spans="2:16" x14ac:dyDescent="0.25">
      <c r="B145" s="15"/>
      <c r="C145" t="s">
        <v>6657</v>
      </c>
      <c r="D145" t="s">
        <v>6657</v>
      </c>
      <c r="P145" s="16"/>
    </row>
    <row r="146" spans="2:16" x14ac:dyDescent="0.25">
      <c r="B146" s="15"/>
      <c r="C146" t="s">
        <v>6657</v>
      </c>
      <c r="D146" t="s">
        <v>6657</v>
      </c>
      <c r="P146" s="16"/>
    </row>
    <row r="147" spans="2:16" x14ac:dyDescent="0.25">
      <c r="B147" s="15"/>
      <c r="C147" t="s">
        <v>6657</v>
      </c>
      <c r="D147" t="s">
        <v>6657</v>
      </c>
      <c r="P147" s="16"/>
    </row>
    <row r="148" spans="2:16" x14ac:dyDescent="0.25">
      <c r="B148" s="15"/>
      <c r="C148" t="s">
        <v>6657</v>
      </c>
      <c r="D148" t="s">
        <v>6657</v>
      </c>
      <c r="P148" s="16"/>
    </row>
    <row r="149" spans="2:16" x14ac:dyDescent="0.25">
      <c r="B149" s="15"/>
      <c r="C149" t="s">
        <v>6657</v>
      </c>
      <c r="D149" t="s">
        <v>6657</v>
      </c>
      <c r="P149" s="16"/>
    </row>
    <row r="150" spans="2:16" x14ac:dyDescent="0.25">
      <c r="B150" s="15"/>
      <c r="C150" t="s">
        <v>6657</v>
      </c>
      <c r="D150" t="s">
        <v>6657</v>
      </c>
      <c r="P150" s="16"/>
    </row>
    <row r="151" spans="2:16" x14ac:dyDescent="0.25">
      <c r="B151" s="15"/>
      <c r="C151" t="s">
        <v>6657</v>
      </c>
      <c r="D151" t="s">
        <v>6657</v>
      </c>
      <c r="P151" s="16"/>
    </row>
    <row r="152" spans="2:16" x14ac:dyDescent="0.25">
      <c r="B152" s="15"/>
      <c r="C152" t="s">
        <v>6657</v>
      </c>
      <c r="D152" t="s">
        <v>6657</v>
      </c>
      <c r="P152" s="16"/>
    </row>
    <row r="153" spans="2:16" x14ac:dyDescent="0.25">
      <c r="B153" s="15"/>
      <c r="C153" t="s">
        <v>6657</v>
      </c>
      <c r="D153" t="s">
        <v>6657</v>
      </c>
      <c r="P153" s="16"/>
    </row>
    <row r="154" spans="2:16" x14ac:dyDescent="0.25">
      <c r="B154" s="15"/>
      <c r="C154" t="s">
        <v>6657</v>
      </c>
      <c r="D154" t="s">
        <v>6657</v>
      </c>
      <c r="P154" s="16"/>
    </row>
    <row r="155" spans="2:16" x14ac:dyDescent="0.25">
      <c r="B155" s="15"/>
      <c r="C155" t="s">
        <v>6657</v>
      </c>
      <c r="D155" t="s">
        <v>6657</v>
      </c>
      <c r="P155" s="16"/>
    </row>
    <row r="156" spans="2:16" x14ac:dyDescent="0.25">
      <c r="B156" s="15"/>
      <c r="C156" t="s">
        <v>6657</v>
      </c>
      <c r="D156" t="s">
        <v>6657</v>
      </c>
      <c r="P156" s="16"/>
    </row>
    <row r="157" spans="2:16" x14ac:dyDescent="0.25">
      <c r="B157" s="15"/>
      <c r="C157" t="s">
        <v>6657</v>
      </c>
      <c r="D157" t="s">
        <v>6657</v>
      </c>
      <c r="P157" s="16"/>
    </row>
    <row r="158" spans="2:16" x14ac:dyDescent="0.25">
      <c r="B158" s="15"/>
      <c r="C158" t="s">
        <v>6657</v>
      </c>
      <c r="D158" t="s">
        <v>6657</v>
      </c>
      <c r="P158" s="16"/>
    </row>
    <row r="159" spans="2:16" x14ac:dyDescent="0.25">
      <c r="B159" s="15"/>
      <c r="C159" t="s">
        <v>6657</v>
      </c>
      <c r="D159" t="s">
        <v>6657</v>
      </c>
      <c r="P159" s="16"/>
    </row>
    <row r="160" spans="2:16" x14ac:dyDescent="0.25">
      <c r="B160" s="15"/>
      <c r="C160" t="s">
        <v>6657</v>
      </c>
      <c r="D160" t="s">
        <v>6657</v>
      </c>
      <c r="P160" s="16"/>
    </row>
    <row r="161" spans="2:16" x14ac:dyDescent="0.25">
      <c r="B161" s="15"/>
      <c r="C161" t="s">
        <v>6657</v>
      </c>
      <c r="D161" t="s">
        <v>6657</v>
      </c>
      <c r="P161" s="16"/>
    </row>
    <row r="162" spans="2:16" x14ac:dyDescent="0.25">
      <c r="B162" s="15"/>
      <c r="C162" t="s">
        <v>6657</v>
      </c>
      <c r="D162" t="s">
        <v>6657</v>
      </c>
      <c r="P162" s="16"/>
    </row>
    <row r="163" spans="2:16" x14ac:dyDescent="0.25">
      <c r="B163" s="15"/>
      <c r="C163" t="s">
        <v>6657</v>
      </c>
      <c r="D163" t="s">
        <v>6657</v>
      </c>
      <c r="P163" s="16"/>
    </row>
    <row r="164" spans="2:16" x14ac:dyDescent="0.25">
      <c r="B164" s="15"/>
      <c r="C164" t="s">
        <v>6657</v>
      </c>
      <c r="D164" t="s">
        <v>6657</v>
      </c>
      <c r="P164" s="16"/>
    </row>
    <row r="165" spans="2:16" x14ac:dyDescent="0.25">
      <c r="B165" s="15"/>
      <c r="C165" t="s">
        <v>6657</v>
      </c>
      <c r="D165" t="s">
        <v>6657</v>
      </c>
      <c r="P165" s="16"/>
    </row>
    <row r="166" spans="2:16" x14ac:dyDescent="0.25">
      <c r="B166" s="15"/>
      <c r="C166" t="s">
        <v>6657</v>
      </c>
      <c r="D166" t="s">
        <v>6657</v>
      </c>
      <c r="P166" s="16"/>
    </row>
    <row r="167" spans="2:16" x14ac:dyDescent="0.25">
      <c r="B167" s="15"/>
      <c r="C167" t="s">
        <v>6657</v>
      </c>
      <c r="D167" t="s">
        <v>6657</v>
      </c>
      <c r="P167" s="16"/>
    </row>
    <row r="168" spans="2:16" x14ac:dyDescent="0.25">
      <c r="B168" s="15"/>
      <c r="C168" t="s">
        <v>6657</v>
      </c>
      <c r="D168" t="s">
        <v>6657</v>
      </c>
      <c r="P168" s="16"/>
    </row>
    <row r="169" spans="2:16" x14ac:dyDescent="0.25">
      <c r="B169" s="15"/>
      <c r="C169" t="s">
        <v>6657</v>
      </c>
      <c r="D169" t="s">
        <v>6657</v>
      </c>
      <c r="P169" s="16"/>
    </row>
    <row r="170" spans="2:16" x14ac:dyDescent="0.25">
      <c r="B170" s="15"/>
      <c r="C170" t="s">
        <v>6657</v>
      </c>
      <c r="D170" t="s">
        <v>6657</v>
      </c>
      <c r="P170" s="16"/>
    </row>
    <row r="171" spans="2:16" x14ac:dyDescent="0.25">
      <c r="B171" s="15"/>
      <c r="C171" t="s">
        <v>6657</v>
      </c>
      <c r="D171" t="s">
        <v>6657</v>
      </c>
      <c r="P171" s="16"/>
    </row>
    <row r="172" spans="2:16" x14ac:dyDescent="0.25">
      <c r="B172" s="15"/>
      <c r="C172" t="s">
        <v>6657</v>
      </c>
      <c r="D172" t="s">
        <v>6657</v>
      </c>
      <c r="P172" s="16"/>
    </row>
    <row r="173" spans="2:16" x14ac:dyDescent="0.25">
      <c r="B173" s="15"/>
      <c r="C173" t="s">
        <v>6657</v>
      </c>
      <c r="D173" t="s">
        <v>6657</v>
      </c>
      <c r="P173" s="16"/>
    </row>
    <row r="174" spans="2:16" x14ac:dyDescent="0.25">
      <c r="B174" s="15"/>
      <c r="C174" t="s">
        <v>6657</v>
      </c>
      <c r="D174" t="s">
        <v>6657</v>
      </c>
      <c r="P174" s="16"/>
    </row>
    <row r="175" spans="2:16" x14ac:dyDescent="0.25">
      <c r="B175" s="15"/>
      <c r="C175" t="s">
        <v>6657</v>
      </c>
      <c r="D175" t="s">
        <v>6657</v>
      </c>
      <c r="P175" s="16"/>
    </row>
    <row r="176" spans="2:16" x14ac:dyDescent="0.25">
      <c r="B176" s="15"/>
      <c r="C176" t="s">
        <v>6657</v>
      </c>
      <c r="D176" t="s">
        <v>6657</v>
      </c>
      <c r="P176" s="16"/>
    </row>
    <row r="177" spans="2:16" x14ac:dyDescent="0.25">
      <c r="B177" s="15"/>
      <c r="C177" t="s">
        <v>6657</v>
      </c>
      <c r="D177" t="s">
        <v>6657</v>
      </c>
      <c r="P177" s="16"/>
    </row>
    <row r="178" spans="2:16" x14ac:dyDescent="0.25">
      <c r="B178" s="15"/>
      <c r="C178" t="s">
        <v>6657</v>
      </c>
      <c r="D178" t="s">
        <v>6657</v>
      </c>
      <c r="P178" s="16"/>
    </row>
    <row r="179" spans="2:16" x14ac:dyDescent="0.25">
      <c r="B179" s="15"/>
      <c r="C179" t="s">
        <v>6657</v>
      </c>
      <c r="D179" t="s">
        <v>6657</v>
      </c>
      <c r="P179" s="16"/>
    </row>
    <row r="180" spans="2:16" x14ac:dyDescent="0.25">
      <c r="B180" s="15"/>
      <c r="C180" t="s">
        <v>6657</v>
      </c>
      <c r="D180" t="s">
        <v>6657</v>
      </c>
      <c r="P180" s="16"/>
    </row>
    <row r="181" spans="2:16" x14ac:dyDescent="0.25">
      <c r="B181" s="15"/>
      <c r="C181" t="s">
        <v>6657</v>
      </c>
      <c r="D181" t="s">
        <v>6657</v>
      </c>
      <c r="P181" s="16"/>
    </row>
    <row r="182" spans="2:16" x14ac:dyDescent="0.25">
      <c r="B182" s="15"/>
      <c r="C182" t="s">
        <v>6657</v>
      </c>
      <c r="D182" t="s">
        <v>6657</v>
      </c>
      <c r="P182" s="16"/>
    </row>
    <row r="183" spans="2:16" x14ac:dyDescent="0.25">
      <c r="B183" s="15"/>
      <c r="C183" t="s">
        <v>6657</v>
      </c>
      <c r="D183" t="s">
        <v>6657</v>
      </c>
      <c r="P183" s="16"/>
    </row>
    <row r="184" spans="2:16" x14ac:dyDescent="0.25">
      <c r="B184" s="15"/>
      <c r="C184" t="s">
        <v>6657</v>
      </c>
      <c r="D184" t="s">
        <v>6657</v>
      </c>
      <c r="P184" s="16"/>
    </row>
    <row r="185" spans="2:16" x14ac:dyDescent="0.25">
      <c r="B185" s="15"/>
      <c r="C185" t="s">
        <v>6657</v>
      </c>
      <c r="D185" t="s">
        <v>6657</v>
      </c>
      <c r="P185" s="16"/>
    </row>
    <row r="186" spans="2:16" x14ac:dyDescent="0.25">
      <c r="B186" s="15"/>
      <c r="C186" t="s">
        <v>6657</v>
      </c>
      <c r="D186" t="s">
        <v>6657</v>
      </c>
      <c r="P186" s="16"/>
    </row>
    <row r="187" spans="2:16" x14ac:dyDescent="0.25">
      <c r="B187" s="15"/>
      <c r="C187" t="s">
        <v>6657</v>
      </c>
      <c r="D187" t="s">
        <v>6657</v>
      </c>
      <c r="P187" s="16"/>
    </row>
    <row r="188" spans="2:16" x14ac:dyDescent="0.25">
      <c r="B188" s="15"/>
      <c r="C188" t="s">
        <v>6657</v>
      </c>
      <c r="D188" t="s">
        <v>6657</v>
      </c>
      <c r="P188" s="16"/>
    </row>
    <row r="189" spans="2:16" x14ac:dyDescent="0.25">
      <c r="B189" s="15"/>
      <c r="C189" t="s">
        <v>6657</v>
      </c>
      <c r="D189" t="s">
        <v>6657</v>
      </c>
      <c r="P189" s="16"/>
    </row>
    <row r="190" spans="2:16" x14ac:dyDescent="0.25">
      <c r="B190" s="15"/>
      <c r="C190" t="s">
        <v>6657</v>
      </c>
      <c r="D190" t="s">
        <v>6657</v>
      </c>
      <c r="P190" s="16"/>
    </row>
    <row r="191" spans="2:16" x14ac:dyDescent="0.25">
      <c r="B191" s="15"/>
      <c r="C191" t="s">
        <v>6657</v>
      </c>
      <c r="D191" t="s">
        <v>6657</v>
      </c>
      <c r="P191" s="16"/>
    </row>
    <row r="192" spans="2:16" x14ac:dyDescent="0.25">
      <c r="B192" s="15"/>
      <c r="C192" t="s">
        <v>6657</v>
      </c>
      <c r="D192" t="s">
        <v>6657</v>
      </c>
      <c r="P192" s="16"/>
    </row>
    <row r="193" spans="2:16" x14ac:dyDescent="0.25">
      <c r="B193" s="15"/>
      <c r="C193" t="s">
        <v>6657</v>
      </c>
      <c r="D193" t="s">
        <v>6657</v>
      </c>
      <c r="P193" s="16"/>
    </row>
    <row r="194" spans="2:16" x14ac:dyDescent="0.25">
      <c r="B194" s="15"/>
      <c r="C194" t="s">
        <v>6657</v>
      </c>
      <c r="D194" t="s">
        <v>6657</v>
      </c>
      <c r="P194" s="16"/>
    </row>
    <row r="195" spans="2:16" x14ac:dyDescent="0.25">
      <c r="B195" s="15"/>
      <c r="C195" t="s">
        <v>6657</v>
      </c>
      <c r="D195" t="s">
        <v>6657</v>
      </c>
      <c r="P195" s="16"/>
    </row>
    <row r="196" spans="2:16" x14ac:dyDescent="0.25">
      <c r="B196" s="15"/>
      <c r="C196" t="s">
        <v>6657</v>
      </c>
      <c r="D196" t="s">
        <v>6657</v>
      </c>
      <c r="P196" s="16"/>
    </row>
    <row r="197" spans="2:16" x14ac:dyDescent="0.25">
      <c r="B197" s="15"/>
      <c r="C197" t="s">
        <v>6657</v>
      </c>
      <c r="D197" t="s">
        <v>6657</v>
      </c>
      <c r="P197" s="16"/>
    </row>
    <row r="198" spans="2:16" x14ac:dyDescent="0.25">
      <c r="B198" s="15"/>
      <c r="C198" t="s">
        <v>6657</v>
      </c>
      <c r="D198" t="s">
        <v>6657</v>
      </c>
      <c r="P198" s="16"/>
    </row>
    <row r="199" spans="2:16" x14ac:dyDescent="0.25">
      <c r="B199" s="15"/>
      <c r="C199" t="s">
        <v>6657</v>
      </c>
      <c r="D199" t="s">
        <v>6657</v>
      </c>
      <c r="P199" s="16"/>
    </row>
    <row r="200" spans="2:16" x14ac:dyDescent="0.25">
      <c r="B200" s="15"/>
      <c r="C200" t="s">
        <v>6657</v>
      </c>
      <c r="D200" t="s">
        <v>6657</v>
      </c>
      <c r="P200" s="16"/>
    </row>
    <row r="201" spans="2:16" x14ac:dyDescent="0.25">
      <c r="B201" s="15"/>
      <c r="C201" t="s">
        <v>6657</v>
      </c>
      <c r="D201" t="s">
        <v>6657</v>
      </c>
      <c r="P201" s="16"/>
    </row>
    <row r="202" spans="2:16" x14ac:dyDescent="0.25">
      <c r="B202" s="15"/>
      <c r="C202" t="s">
        <v>6657</v>
      </c>
      <c r="D202" t="s">
        <v>6657</v>
      </c>
      <c r="P202" s="16"/>
    </row>
    <row r="203" spans="2:16" x14ac:dyDescent="0.25">
      <c r="B203" s="15"/>
      <c r="C203" t="s">
        <v>6657</v>
      </c>
      <c r="D203" t="s">
        <v>6657</v>
      </c>
      <c r="P203" s="16"/>
    </row>
    <row r="204" spans="2:16" x14ac:dyDescent="0.25">
      <c r="B204" s="15"/>
      <c r="C204" t="s">
        <v>6657</v>
      </c>
      <c r="D204" t="s">
        <v>6657</v>
      </c>
      <c r="P204" s="16"/>
    </row>
    <row r="205" spans="2:16" x14ac:dyDescent="0.25">
      <c r="B205" s="15"/>
      <c r="C205" t="s">
        <v>6657</v>
      </c>
      <c r="D205" t="s">
        <v>6657</v>
      </c>
      <c r="P205" s="16"/>
    </row>
    <row r="206" spans="2:16" x14ac:dyDescent="0.25">
      <c r="B206" s="15"/>
      <c r="C206" t="s">
        <v>6657</v>
      </c>
      <c r="D206" t="s">
        <v>6657</v>
      </c>
      <c r="P206" s="16"/>
    </row>
    <row r="207" spans="2:16" x14ac:dyDescent="0.25">
      <c r="B207" s="15"/>
      <c r="C207" t="s">
        <v>6657</v>
      </c>
      <c r="D207" t="s">
        <v>6657</v>
      </c>
      <c r="P207" s="16"/>
    </row>
    <row r="208" spans="2:16" x14ac:dyDescent="0.25">
      <c r="B208" s="15"/>
      <c r="C208" t="s">
        <v>6657</v>
      </c>
      <c r="D208" t="s">
        <v>6657</v>
      </c>
      <c r="P208" s="16"/>
    </row>
    <row r="209" spans="2:16" x14ac:dyDescent="0.25">
      <c r="B209" s="15"/>
      <c r="C209" t="s">
        <v>6657</v>
      </c>
      <c r="D209" t="s">
        <v>6657</v>
      </c>
      <c r="P209" s="16"/>
    </row>
    <row r="210" spans="2:16" x14ac:dyDescent="0.25">
      <c r="B210" s="15"/>
      <c r="C210" t="s">
        <v>6657</v>
      </c>
      <c r="D210" t="s">
        <v>6657</v>
      </c>
      <c r="P210" s="16"/>
    </row>
    <row r="211" spans="2:16" x14ac:dyDescent="0.25">
      <c r="B211" s="15"/>
      <c r="C211" t="s">
        <v>6657</v>
      </c>
      <c r="D211" t="s">
        <v>6657</v>
      </c>
      <c r="P211" s="16"/>
    </row>
    <row r="212" spans="2:16" x14ac:dyDescent="0.25">
      <c r="B212" s="15"/>
      <c r="C212" t="s">
        <v>6657</v>
      </c>
      <c r="D212" t="s">
        <v>6657</v>
      </c>
      <c r="P212" s="16"/>
    </row>
    <row r="213" spans="2:16" x14ac:dyDescent="0.25">
      <c r="B213" s="15"/>
      <c r="C213" t="s">
        <v>6657</v>
      </c>
      <c r="D213" t="s">
        <v>6657</v>
      </c>
      <c r="P213" s="16"/>
    </row>
    <row r="214" spans="2:16" x14ac:dyDescent="0.25">
      <c r="B214" s="15"/>
      <c r="C214" t="s">
        <v>6657</v>
      </c>
      <c r="D214" t="s">
        <v>6657</v>
      </c>
      <c r="P214" s="16"/>
    </row>
    <row r="215" spans="2:16" x14ac:dyDescent="0.25">
      <c r="B215" s="15"/>
      <c r="C215" t="s">
        <v>6657</v>
      </c>
      <c r="D215" t="s">
        <v>6657</v>
      </c>
      <c r="P215" s="16"/>
    </row>
    <row r="216" spans="2:16" x14ac:dyDescent="0.25">
      <c r="B216" s="15"/>
      <c r="C216" t="s">
        <v>6657</v>
      </c>
      <c r="D216" t="s">
        <v>6657</v>
      </c>
      <c r="P216" s="16"/>
    </row>
    <row r="217" spans="2:16" x14ac:dyDescent="0.25">
      <c r="B217" s="15"/>
      <c r="C217" t="s">
        <v>6657</v>
      </c>
      <c r="D217" t="s">
        <v>6657</v>
      </c>
      <c r="P217" s="16"/>
    </row>
    <row r="218" spans="2:16" x14ac:dyDescent="0.25">
      <c r="B218" s="15"/>
      <c r="C218" t="s">
        <v>6657</v>
      </c>
      <c r="D218" t="s">
        <v>6657</v>
      </c>
      <c r="P218" s="16"/>
    </row>
    <row r="219" spans="2:16" x14ac:dyDescent="0.25">
      <c r="B219" s="15"/>
      <c r="C219" t="s">
        <v>6657</v>
      </c>
      <c r="D219" t="s">
        <v>6657</v>
      </c>
      <c r="P219" s="16"/>
    </row>
    <row r="220" spans="2:16" x14ac:dyDescent="0.25">
      <c r="B220" s="15"/>
      <c r="C220" t="s">
        <v>6657</v>
      </c>
      <c r="D220" t="s">
        <v>6657</v>
      </c>
      <c r="P220" s="16"/>
    </row>
    <row r="221" spans="2:16" x14ac:dyDescent="0.25">
      <c r="B221" s="15"/>
      <c r="C221" t="s">
        <v>6657</v>
      </c>
      <c r="D221" t="s">
        <v>6657</v>
      </c>
      <c r="P221" s="16"/>
    </row>
    <row r="222" spans="2:16" x14ac:dyDescent="0.25">
      <c r="B222" s="15"/>
      <c r="C222" t="s">
        <v>6657</v>
      </c>
      <c r="D222" t="s">
        <v>6657</v>
      </c>
      <c r="P222" s="16"/>
    </row>
    <row r="223" spans="2:16" x14ac:dyDescent="0.25">
      <c r="B223" s="15"/>
      <c r="C223" t="s">
        <v>6657</v>
      </c>
      <c r="D223" t="s">
        <v>6657</v>
      </c>
      <c r="P223" s="16"/>
    </row>
    <row r="224" spans="2:16" x14ac:dyDescent="0.25">
      <c r="B224" s="15"/>
      <c r="C224" t="s">
        <v>6657</v>
      </c>
      <c r="D224" t="s">
        <v>6657</v>
      </c>
      <c r="P224" s="16"/>
    </row>
    <row r="225" spans="2:16" x14ac:dyDescent="0.25">
      <c r="B225" s="15"/>
      <c r="C225" t="s">
        <v>6657</v>
      </c>
      <c r="D225" t="s">
        <v>6657</v>
      </c>
      <c r="P225" s="16"/>
    </row>
    <row r="226" spans="2:16" x14ac:dyDescent="0.25">
      <c r="B226" s="15"/>
      <c r="C226" t="s">
        <v>6657</v>
      </c>
      <c r="D226" t="s">
        <v>6657</v>
      </c>
      <c r="P226" s="16"/>
    </row>
    <row r="227" spans="2:16" x14ac:dyDescent="0.25">
      <c r="B227" s="15"/>
      <c r="C227" t="s">
        <v>6657</v>
      </c>
      <c r="D227" t="s">
        <v>6657</v>
      </c>
      <c r="P227" s="16"/>
    </row>
    <row r="228" spans="2:16" x14ac:dyDescent="0.25">
      <c r="B228" s="15"/>
      <c r="C228" t="s">
        <v>6657</v>
      </c>
      <c r="D228" t="s">
        <v>6657</v>
      </c>
      <c r="P228" s="16"/>
    </row>
    <row r="229" spans="2:16" x14ac:dyDescent="0.25">
      <c r="B229" s="15"/>
      <c r="C229" t="s">
        <v>6657</v>
      </c>
      <c r="D229" t="s">
        <v>6657</v>
      </c>
      <c r="P229" s="16"/>
    </row>
    <row r="230" spans="2:16" x14ac:dyDescent="0.25">
      <c r="B230" s="15"/>
      <c r="C230" t="s">
        <v>6657</v>
      </c>
      <c r="D230" t="s">
        <v>6657</v>
      </c>
      <c r="P230" s="16"/>
    </row>
    <row r="231" spans="2:16" x14ac:dyDescent="0.25">
      <c r="B231" s="15"/>
      <c r="C231" t="s">
        <v>6657</v>
      </c>
      <c r="D231" t="s">
        <v>6657</v>
      </c>
      <c r="P231" s="16"/>
    </row>
    <row r="232" spans="2:16" x14ac:dyDescent="0.25">
      <c r="B232" s="15"/>
      <c r="C232" t="s">
        <v>6657</v>
      </c>
      <c r="D232" t="s">
        <v>6657</v>
      </c>
      <c r="P232" s="16"/>
    </row>
    <row r="233" spans="2:16" x14ac:dyDescent="0.25">
      <c r="B233" s="15"/>
      <c r="C233" t="s">
        <v>6657</v>
      </c>
      <c r="D233" t="s">
        <v>6657</v>
      </c>
      <c r="P233" s="16"/>
    </row>
    <row r="234" spans="2:16" x14ac:dyDescent="0.25">
      <c r="B234" s="15"/>
      <c r="C234" t="s">
        <v>6657</v>
      </c>
      <c r="D234" t="s">
        <v>6657</v>
      </c>
      <c r="P234" s="16"/>
    </row>
    <row r="235" spans="2:16" x14ac:dyDescent="0.25">
      <c r="B235" s="15"/>
      <c r="C235" t="s">
        <v>6657</v>
      </c>
      <c r="D235" t="s">
        <v>6657</v>
      </c>
      <c r="P235" s="16"/>
    </row>
    <row r="236" spans="2:16" x14ac:dyDescent="0.25">
      <c r="B236" s="15"/>
      <c r="C236" t="s">
        <v>6657</v>
      </c>
      <c r="D236" t="s">
        <v>6657</v>
      </c>
      <c r="P236" s="16"/>
    </row>
    <row r="237" spans="2:16" x14ac:dyDescent="0.25">
      <c r="B237" s="15"/>
      <c r="C237" t="s">
        <v>6657</v>
      </c>
      <c r="D237" t="s">
        <v>6657</v>
      </c>
      <c r="P237" s="16"/>
    </row>
    <row r="238" spans="2:16" x14ac:dyDescent="0.25">
      <c r="B238" s="15"/>
      <c r="C238" t="s">
        <v>6657</v>
      </c>
      <c r="D238" t="s">
        <v>6657</v>
      </c>
      <c r="P238" s="16"/>
    </row>
    <row r="239" spans="2:16" x14ac:dyDescent="0.25">
      <c r="B239" s="15"/>
      <c r="C239" t="s">
        <v>6657</v>
      </c>
      <c r="D239" t="s">
        <v>6657</v>
      </c>
      <c r="P239" s="16"/>
    </row>
    <row r="240" spans="2:16" x14ac:dyDescent="0.25">
      <c r="B240" s="15"/>
      <c r="C240" t="s">
        <v>6657</v>
      </c>
      <c r="D240" t="s">
        <v>6657</v>
      </c>
      <c r="P240" s="16"/>
    </row>
    <row r="241" spans="2:16" x14ac:dyDescent="0.25">
      <c r="B241" s="15"/>
      <c r="C241" t="s">
        <v>6657</v>
      </c>
      <c r="D241" t="s">
        <v>6657</v>
      </c>
      <c r="P241" s="16"/>
    </row>
    <row r="242" spans="2:16" x14ac:dyDescent="0.25">
      <c r="B242" s="15"/>
      <c r="C242" t="s">
        <v>6657</v>
      </c>
      <c r="D242" t="s">
        <v>6657</v>
      </c>
      <c r="P242" s="16"/>
    </row>
    <row r="243" spans="2:16" x14ac:dyDescent="0.25">
      <c r="B243" s="15"/>
      <c r="C243" t="s">
        <v>6657</v>
      </c>
      <c r="D243" t="s">
        <v>6657</v>
      </c>
      <c r="P243" s="16"/>
    </row>
    <row r="244" spans="2:16" x14ac:dyDescent="0.25">
      <c r="B244" s="15"/>
      <c r="C244" t="s">
        <v>6657</v>
      </c>
      <c r="D244" t="s">
        <v>6657</v>
      </c>
      <c r="P244" s="16"/>
    </row>
    <row r="245" spans="2:16" x14ac:dyDescent="0.25">
      <c r="B245" s="15"/>
      <c r="C245" t="s">
        <v>6657</v>
      </c>
      <c r="D245" t="s">
        <v>6657</v>
      </c>
      <c r="P245" s="16"/>
    </row>
    <row r="246" spans="2:16" x14ac:dyDescent="0.25">
      <c r="B246" s="15"/>
      <c r="C246" t="s">
        <v>6657</v>
      </c>
      <c r="D246" t="s">
        <v>6657</v>
      </c>
      <c r="P246" s="16"/>
    </row>
    <row r="247" spans="2:16" x14ac:dyDescent="0.25">
      <c r="B247" s="15"/>
      <c r="C247" t="s">
        <v>6657</v>
      </c>
      <c r="D247" t="s">
        <v>6657</v>
      </c>
      <c r="P247" s="16"/>
    </row>
    <row r="248" spans="2:16" x14ac:dyDescent="0.25">
      <c r="B248" s="15"/>
      <c r="C248" t="s">
        <v>6657</v>
      </c>
      <c r="D248" t="s">
        <v>6657</v>
      </c>
      <c r="P248" s="16"/>
    </row>
    <row r="249" spans="2:16" x14ac:dyDescent="0.25">
      <c r="B249" s="15"/>
      <c r="C249" t="s">
        <v>6657</v>
      </c>
      <c r="D249" t="s">
        <v>6657</v>
      </c>
      <c r="P249" s="16"/>
    </row>
    <row r="250" spans="2:16" x14ac:dyDescent="0.25">
      <c r="B250" s="15"/>
      <c r="C250" t="s">
        <v>6657</v>
      </c>
      <c r="D250" t="s">
        <v>6657</v>
      </c>
      <c r="P250" s="16"/>
    </row>
    <row r="251" spans="2:16" x14ac:dyDescent="0.25">
      <c r="B251" s="15"/>
      <c r="C251" t="s">
        <v>6657</v>
      </c>
      <c r="D251" t="s">
        <v>6657</v>
      </c>
      <c r="P251" s="16"/>
    </row>
    <row r="252" spans="2:16" x14ac:dyDescent="0.25">
      <c r="B252" s="15"/>
      <c r="C252" t="s">
        <v>6657</v>
      </c>
      <c r="D252" t="s">
        <v>6657</v>
      </c>
      <c r="P252" s="16"/>
    </row>
    <row r="253" spans="2:16" x14ac:dyDescent="0.25">
      <c r="B253" s="15"/>
      <c r="C253" t="s">
        <v>6657</v>
      </c>
      <c r="D253" t="s">
        <v>6657</v>
      </c>
      <c r="P253" s="16"/>
    </row>
    <row r="254" spans="2:16" x14ac:dyDescent="0.25">
      <c r="B254" s="15"/>
      <c r="C254" t="s">
        <v>6657</v>
      </c>
      <c r="D254" t="s">
        <v>6657</v>
      </c>
      <c r="P254" s="16"/>
    </row>
    <row r="255" spans="2:16" x14ac:dyDescent="0.25">
      <c r="B255" s="15"/>
      <c r="C255" t="s">
        <v>6657</v>
      </c>
      <c r="D255" t="s">
        <v>6657</v>
      </c>
      <c r="P255" s="16"/>
    </row>
    <row r="256" spans="2:16" x14ac:dyDescent="0.25">
      <c r="B256" s="15"/>
      <c r="C256" t="s">
        <v>6657</v>
      </c>
      <c r="D256" t="s">
        <v>6657</v>
      </c>
      <c r="P256" s="16"/>
    </row>
    <row r="257" spans="2:16" x14ac:dyDescent="0.25">
      <c r="B257" s="15"/>
      <c r="C257" t="s">
        <v>6657</v>
      </c>
      <c r="D257" t="s">
        <v>6657</v>
      </c>
      <c r="P257" s="16"/>
    </row>
    <row r="258" spans="2:16" x14ac:dyDescent="0.25">
      <c r="B258" s="15"/>
      <c r="C258" t="s">
        <v>6657</v>
      </c>
      <c r="D258" t="s">
        <v>6657</v>
      </c>
      <c r="P258" s="16"/>
    </row>
    <row r="259" spans="2:16" x14ac:dyDescent="0.25">
      <c r="B259" s="15"/>
      <c r="C259" t="s">
        <v>6657</v>
      </c>
      <c r="D259" t="s">
        <v>6657</v>
      </c>
      <c r="P259" s="16"/>
    </row>
    <row r="260" spans="2:16" x14ac:dyDescent="0.25">
      <c r="B260" s="15"/>
      <c r="C260" t="s">
        <v>6657</v>
      </c>
      <c r="D260" t="s">
        <v>6657</v>
      </c>
      <c r="P260" s="16"/>
    </row>
    <row r="261" spans="2:16" x14ac:dyDescent="0.25">
      <c r="B261" s="15"/>
      <c r="C261" t="s">
        <v>6657</v>
      </c>
      <c r="D261" t="s">
        <v>6657</v>
      </c>
      <c r="P261" s="16"/>
    </row>
    <row r="262" spans="2:16" x14ac:dyDescent="0.25">
      <c r="B262" s="15"/>
      <c r="C262" t="s">
        <v>6657</v>
      </c>
      <c r="D262" t="s">
        <v>6657</v>
      </c>
      <c r="P262" s="16"/>
    </row>
    <row r="263" spans="2:16" x14ac:dyDescent="0.25">
      <c r="B263" s="15"/>
      <c r="C263" t="s">
        <v>6657</v>
      </c>
      <c r="D263" t="s">
        <v>6657</v>
      </c>
      <c r="P263" s="16"/>
    </row>
    <row r="264" spans="2:16" x14ac:dyDescent="0.25">
      <c r="B264" s="15"/>
      <c r="C264" t="s">
        <v>6657</v>
      </c>
      <c r="D264" t="s">
        <v>6657</v>
      </c>
      <c r="P264" s="16"/>
    </row>
    <row r="265" spans="2:16" x14ac:dyDescent="0.25">
      <c r="B265" s="15"/>
      <c r="C265" t="s">
        <v>6657</v>
      </c>
      <c r="D265" t="s">
        <v>6657</v>
      </c>
      <c r="P265" s="16"/>
    </row>
    <row r="266" spans="2:16" x14ac:dyDescent="0.25">
      <c r="B266" s="15"/>
      <c r="C266" t="s">
        <v>6657</v>
      </c>
      <c r="D266" t="s">
        <v>6657</v>
      </c>
      <c r="P266" s="16"/>
    </row>
    <row r="267" spans="2:16" x14ac:dyDescent="0.25">
      <c r="B267" s="15"/>
      <c r="C267" t="s">
        <v>6657</v>
      </c>
      <c r="D267" t="s">
        <v>6657</v>
      </c>
      <c r="P267" s="16"/>
    </row>
    <row r="268" spans="2:16" x14ac:dyDescent="0.25">
      <c r="B268" s="15"/>
      <c r="C268" t="s">
        <v>6657</v>
      </c>
      <c r="D268" t="s">
        <v>6657</v>
      </c>
      <c r="P268" s="16"/>
    </row>
    <row r="269" spans="2:16" x14ac:dyDescent="0.25">
      <c r="B269" s="15"/>
      <c r="C269" t="s">
        <v>6657</v>
      </c>
      <c r="D269" t="s">
        <v>6657</v>
      </c>
      <c r="P269" s="16"/>
    </row>
    <row r="270" spans="2:16" x14ac:dyDescent="0.25">
      <c r="B270" s="15"/>
      <c r="C270" t="s">
        <v>6657</v>
      </c>
      <c r="D270" t="s">
        <v>6657</v>
      </c>
      <c r="P270" s="16"/>
    </row>
    <row r="271" spans="2:16" x14ac:dyDescent="0.25">
      <c r="B271" s="15"/>
      <c r="C271" t="s">
        <v>6657</v>
      </c>
      <c r="D271" t="s">
        <v>6657</v>
      </c>
      <c r="P271" s="16"/>
    </row>
    <row r="272" spans="2:16" x14ac:dyDescent="0.25">
      <c r="B272" s="15"/>
      <c r="C272" t="s">
        <v>6657</v>
      </c>
      <c r="D272" t="s">
        <v>6657</v>
      </c>
      <c r="P272" s="16"/>
    </row>
    <row r="273" spans="2:16" x14ac:dyDescent="0.25">
      <c r="B273" s="15"/>
      <c r="C273" t="s">
        <v>6657</v>
      </c>
      <c r="D273" t="s">
        <v>6657</v>
      </c>
      <c r="P273" s="16"/>
    </row>
    <row r="274" spans="2:16" x14ac:dyDescent="0.25">
      <c r="B274" s="15"/>
      <c r="C274" t="s">
        <v>6657</v>
      </c>
      <c r="D274" t="s">
        <v>6657</v>
      </c>
      <c r="P274" s="16"/>
    </row>
    <row r="275" spans="2:16" x14ac:dyDescent="0.25">
      <c r="B275" s="15"/>
      <c r="C275" t="s">
        <v>6657</v>
      </c>
      <c r="D275" t="s">
        <v>6657</v>
      </c>
      <c r="P275" s="16"/>
    </row>
    <row r="276" spans="2:16" x14ac:dyDescent="0.25">
      <c r="B276" s="15"/>
      <c r="C276" t="s">
        <v>6657</v>
      </c>
      <c r="D276" t="s">
        <v>6657</v>
      </c>
      <c r="P276" s="16"/>
    </row>
    <row r="277" spans="2:16" x14ac:dyDescent="0.25">
      <c r="B277" s="15"/>
      <c r="C277" t="s">
        <v>6657</v>
      </c>
      <c r="D277" t="s">
        <v>6657</v>
      </c>
      <c r="P277" s="16"/>
    </row>
    <row r="278" spans="2:16" x14ac:dyDescent="0.25">
      <c r="B278" s="15"/>
      <c r="C278" t="s">
        <v>6657</v>
      </c>
      <c r="D278" t="s">
        <v>6657</v>
      </c>
      <c r="P278" s="16"/>
    </row>
    <row r="279" spans="2:16" x14ac:dyDescent="0.25">
      <c r="B279" s="15"/>
      <c r="C279" t="s">
        <v>6657</v>
      </c>
      <c r="D279" t="s">
        <v>6657</v>
      </c>
      <c r="P279" s="16"/>
    </row>
    <row r="280" spans="2:16" x14ac:dyDescent="0.25">
      <c r="B280" s="15"/>
      <c r="C280" t="s">
        <v>6657</v>
      </c>
      <c r="D280" t="s">
        <v>6657</v>
      </c>
      <c r="P280" s="16"/>
    </row>
    <row r="281" spans="2:16" x14ac:dyDescent="0.25">
      <c r="B281" s="15"/>
      <c r="C281" t="s">
        <v>6657</v>
      </c>
      <c r="D281" t="s">
        <v>6657</v>
      </c>
      <c r="P281" s="16"/>
    </row>
    <row r="282" spans="2:16" x14ac:dyDescent="0.25">
      <c r="B282" s="15"/>
      <c r="C282" t="s">
        <v>6657</v>
      </c>
      <c r="D282" t="s">
        <v>6657</v>
      </c>
      <c r="P282" s="16"/>
    </row>
    <row r="283" spans="2:16" x14ac:dyDescent="0.25">
      <c r="B283" s="15"/>
      <c r="C283" t="s">
        <v>6657</v>
      </c>
      <c r="D283" t="s">
        <v>6657</v>
      </c>
      <c r="P283" s="16"/>
    </row>
    <row r="284" spans="2:16" x14ac:dyDescent="0.25">
      <c r="B284" s="15"/>
      <c r="C284" t="s">
        <v>6657</v>
      </c>
      <c r="D284" t="s">
        <v>6657</v>
      </c>
      <c r="P284" s="16"/>
    </row>
    <row r="285" spans="2:16" x14ac:dyDescent="0.25">
      <c r="B285" s="15"/>
      <c r="C285" t="s">
        <v>6657</v>
      </c>
      <c r="D285" t="s">
        <v>6657</v>
      </c>
      <c r="P285" s="16"/>
    </row>
    <row r="286" spans="2:16" x14ac:dyDescent="0.25">
      <c r="B286" s="15"/>
      <c r="P286" s="16"/>
    </row>
    <row r="287" spans="2:16" ht="15.75" thickBot="1" x14ac:dyDescent="0.3">
      <c r="B287" s="17"/>
      <c r="C287" s="18"/>
      <c r="D287" s="18"/>
      <c r="E287" s="18"/>
      <c r="F287" s="18"/>
      <c r="G287" s="18"/>
      <c r="H287" s="18"/>
      <c r="I287" s="18"/>
      <c r="J287" s="18"/>
      <c r="K287" s="18"/>
      <c r="L287" s="18"/>
      <c r="M287" s="18"/>
      <c r="N287" s="18"/>
      <c r="O287" s="18"/>
      <c r="P287" s="19"/>
    </row>
  </sheetData>
  <mergeCells count="1">
    <mergeCell ref="D1:G1"/>
  </mergeCells>
  <phoneticPr fontId="28" type="noConversion"/>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'Drop Downs'!$N$2:$N$3</xm:f>
          </x14:formula1>
          <xm:sqref>E9:E285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D3:D300"/>
  <sheetViews>
    <sheetView workbookViewId="0">
      <selection sqref="A1:XFD1048576"/>
    </sheetView>
  </sheetViews>
  <sheetFormatPr defaultRowHeight="15" x14ac:dyDescent="0.25"/>
  <cols>
    <col min="1" max="1" width="55.7109375" customWidth="1"/>
    <col min="2" max="2" width="18" customWidth="1"/>
    <col min="3" max="3" width="58.28515625" bestFit="1" customWidth="1"/>
    <col min="4" max="4" width="21.42578125" bestFit="1" customWidth="1"/>
    <col min="5" max="5" width="54.28515625" bestFit="1" customWidth="1"/>
  </cols>
  <sheetData>
    <row r="3" spans="4:4" x14ac:dyDescent="0.25">
      <c r="D3" s="23"/>
    </row>
    <row r="4" spans="4:4" x14ac:dyDescent="0.25">
      <c r="D4" s="23"/>
    </row>
    <row r="5" spans="4:4" x14ac:dyDescent="0.25">
      <c r="D5" s="23"/>
    </row>
    <row r="6" spans="4:4" x14ac:dyDescent="0.25">
      <c r="D6" s="23"/>
    </row>
    <row r="7" spans="4:4" x14ac:dyDescent="0.25">
      <c r="D7" s="23"/>
    </row>
    <row r="8" spans="4:4" x14ac:dyDescent="0.25">
      <c r="D8" s="23"/>
    </row>
    <row r="9" spans="4:4" x14ac:dyDescent="0.25">
      <c r="D9" s="23"/>
    </row>
    <row r="10" spans="4:4" x14ac:dyDescent="0.25">
      <c r="D10" s="23"/>
    </row>
    <row r="11" spans="4:4" x14ac:dyDescent="0.25">
      <c r="D11" s="23"/>
    </row>
    <row r="12" spans="4:4" x14ac:dyDescent="0.25">
      <c r="D12" s="23"/>
    </row>
    <row r="13" spans="4:4" x14ac:dyDescent="0.25">
      <c r="D13" s="23"/>
    </row>
    <row r="14" spans="4:4" x14ac:dyDescent="0.25">
      <c r="D14" s="23"/>
    </row>
    <row r="15" spans="4:4" x14ac:dyDescent="0.25">
      <c r="D15" s="23"/>
    </row>
    <row r="16" spans="4:4" x14ac:dyDescent="0.25">
      <c r="D16" s="23"/>
    </row>
    <row r="17" spans="4:4" x14ac:dyDescent="0.25">
      <c r="D17" s="23"/>
    </row>
    <row r="18" spans="4:4" x14ac:dyDescent="0.25">
      <c r="D18" s="23"/>
    </row>
    <row r="19" spans="4:4" x14ac:dyDescent="0.25">
      <c r="D19" s="23"/>
    </row>
    <row r="20" spans="4:4" x14ac:dyDescent="0.25">
      <c r="D20" s="23"/>
    </row>
    <row r="21" spans="4:4" x14ac:dyDescent="0.25">
      <c r="D21" s="23"/>
    </row>
    <row r="22" spans="4:4" x14ac:dyDescent="0.25">
      <c r="D22" s="23"/>
    </row>
    <row r="23" spans="4:4" x14ac:dyDescent="0.25">
      <c r="D23" s="23"/>
    </row>
    <row r="24" spans="4:4" x14ac:dyDescent="0.25">
      <c r="D24" s="23"/>
    </row>
    <row r="25" spans="4:4" x14ac:dyDescent="0.25">
      <c r="D25" s="23"/>
    </row>
    <row r="26" spans="4:4" x14ac:dyDescent="0.25">
      <c r="D26" s="23"/>
    </row>
    <row r="27" spans="4:4" x14ac:dyDescent="0.25">
      <c r="D27" s="23"/>
    </row>
    <row r="28" spans="4:4" x14ac:dyDescent="0.25">
      <c r="D28" s="23"/>
    </row>
    <row r="29" spans="4:4" x14ac:dyDescent="0.25">
      <c r="D29" s="23"/>
    </row>
    <row r="30" spans="4:4" x14ac:dyDescent="0.25">
      <c r="D30" s="23"/>
    </row>
    <row r="31" spans="4:4" x14ac:dyDescent="0.25">
      <c r="D31" s="23"/>
    </row>
    <row r="32" spans="4:4" x14ac:dyDescent="0.25">
      <c r="D32" s="23"/>
    </row>
    <row r="33" spans="4:4" x14ac:dyDescent="0.25">
      <c r="D33" s="23"/>
    </row>
    <row r="34" spans="4:4" x14ac:dyDescent="0.25">
      <c r="D34" s="23"/>
    </row>
    <row r="35" spans="4:4" x14ac:dyDescent="0.25">
      <c r="D35" s="23"/>
    </row>
    <row r="36" spans="4:4" x14ac:dyDescent="0.25">
      <c r="D36" s="23"/>
    </row>
    <row r="37" spans="4:4" x14ac:dyDescent="0.25">
      <c r="D37" s="23"/>
    </row>
    <row r="38" spans="4:4" x14ac:dyDescent="0.25">
      <c r="D38" s="23"/>
    </row>
    <row r="39" spans="4:4" x14ac:dyDescent="0.25">
      <c r="D39" s="23"/>
    </row>
    <row r="40" spans="4:4" x14ac:dyDescent="0.25">
      <c r="D40" s="23"/>
    </row>
    <row r="41" spans="4:4" x14ac:dyDescent="0.25">
      <c r="D41" s="23"/>
    </row>
    <row r="42" spans="4:4" x14ac:dyDescent="0.25">
      <c r="D42" s="23"/>
    </row>
    <row r="43" spans="4:4" x14ac:dyDescent="0.25">
      <c r="D43" s="23"/>
    </row>
    <row r="44" spans="4:4" x14ac:dyDescent="0.25">
      <c r="D44" s="23"/>
    </row>
    <row r="45" spans="4:4" x14ac:dyDescent="0.25">
      <c r="D45" s="23"/>
    </row>
    <row r="46" spans="4:4" x14ac:dyDescent="0.25">
      <c r="D46" s="23"/>
    </row>
    <row r="47" spans="4:4" x14ac:dyDescent="0.25">
      <c r="D47" s="23"/>
    </row>
    <row r="48" spans="4:4" x14ac:dyDescent="0.25">
      <c r="D48" s="23"/>
    </row>
    <row r="49" spans="4:4" x14ac:dyDescent="0.25">
      <c r="D49" s="23"/>
    </row>
    <row r="50" spans="4:4" x14ac:dyDescent="0.25">
      <c r="D50" s="23"/>
    </row>
    <row r="51" spans="4:4" x14ac:dyDescent="0.25">
      <c r="D51" s="23"/>
    </row>
    <row r="52" spans="4:4" x14ac:dyDescent="0.25">
      <c r="D52" s="23"/>
    </row>
    <row r="53" spans="4:4" x14ac:dyDescent="0.25">
      <c r="D53" s="23"/>
    </row>
    <row r="54" spans="4:4" x14ac:dyDescent="0.25">
      <c r="D54" s="23"/>
    </row>
    <row r="55" spans="4:4" x14ac:dyDescent="0.25">
      <c r="D55" s="23"/>
    </row>
    <row r="56" spans="4:4" x14ac:dyDescent="0.25">
      <c r="D56" s="23"/>
    </row>
    <row r="57" spans="4:4" x14ac:dyDescent="0.25">
      <c r="D57" s="23"/>
    </row>
    <row r="58" spans="4:4" x14ac:dyDescent="0.25">
      <c r="D58" s="23"/>
    </row>
    <row r="59" spans="4:4" x14ac:dyDescent="0.25">
      <c r="D59" s="23"/>
    </row>
    <row r="60" spans="4:4" x14ac:dyDescent="0.25">
      <c r="D60" s="23"/>
    </row>
    <row r="61" spans="4:4" x14ac:dyDescent="0.25">
      <c r="D61" s="23"/>
    </row>
    <row r="62" spans="4:4" x14ac:dyDescent="0.25">
      <c r="D62" s="23"/>
    </row>
    <row r="63" spans="4:4" x14ac:dyDescent="0.25">
      <c r="D63" s="23"/>
    </row>
    <row r="64" spans="4:4" x14ac:dyDescent="0.25">
      <c r="D64" s="23"/>
    </row>
    <row r="65" spans="4:4" x14ac:dyDescent="0.25">
      <c r="D65" s="23"/>
    </row>
    <row r="66" spans="4:4" x14ac:dyDescent="0.25">
      <c r="D66" s="23"/>
    </row>
    <row r="67" spans="4:4" x14ac:dyDescent="0.25">
      <c r="D67" s="23"/>
    </row>
    <row r="68" spans="4:4" x14ac:dyDescent="0.25">
      <c r="D68" s="23"/>
    </row>
    <row r="69" spans="4:4" x14ac:dyDescent="0.25">
      <c r="D69" s="23"/>
    </row>
    <row r="70" spans="4:4" x14ac:dyDescent="0.25">
      <c r="D70" s="23"/>
    </row>
    <row r="71" spans="4:4" x14ac:dyDescent="0.25">
      <c r="D71" s="23"/>
    </row>
    <row r="72" spans="4:4" x14ac:dyDescent="0.25">
      <c r="D72" s="23"/>
    </row>
    <row r="73" spans="4:4" x14ac:dyDescent="0.25">
      <c r="D73" s="23"/>
    </row>
    <row r="74" spans="4:4" x14ac:dyDescent="0.25">
      <c r="D74" s="23"/>
    </row>
    <row r="75" spans="4:4" x14ac:dyDescent="0.25">
      <c r="D75" s="23"/>
    </row>
    <row r="76" spans="4:4" x14ac:dyDescent="0.25">
      <c r="D76" s="23"/>
    </row>
    <row r="77" spans="4:4" x14ac:dyDescent="0.25">
      <c r="D77" s="23"/>
    </row>
    <row r="78" spans="4:4" x14ac:dyDescent="0.25">
      <c r="D78" s="23"/>
    </row>
    <row r="79" spans="4:4" x14ac:dyDescent="0.25">
      <c r="D79" s="23"/>
    </row>
    <row r="80" spans="4:4" x14ac:dyDescent="0.25">
      <c r="D80" s="23"/>
    </row>
    <row r="81" spans="4:4" x14ac:dyDescent="0.25">
      <c r="D81" s="23"/>
    </row>
    <row r="82" spans="4:4" x14ac:dyDescent="0.25">
      <c r="D82" s="23"/>
    </row>
    <row r="83" spans="4:4" x14ac:dyDescent="0.25">
      <c r="D83" s="23"/>
    </row>
    <row r="84" spans="4:4" x14ac:dyDescent="0.25">
      <c r="D84" s="23"/>
    </row>
    <row r="85" spans="4:4" x14ac:dyDescent="0.25">
      <c r="D85" s="23"/>
    </row>
    <row r="86" spans="4:4" x14ac:dyDescent="0.25">
      <c r="D86" s="23"/>
    </row>
    <row r="87" spans="4:4" x14ac:dyDescent="0.25">
      <c r="D87" s="23"/>
    </row>
    <row r="88" spans="4:4" x14ac:dyDescent="0.25">
      <c r="D88" s="23"/>
    </row>
    <row r="89" spans="4:4" x14ac:dyDescent="0.25">
      <c r="D89" s="23"/>
    </row>
    <row r="90" spans="4:4" x14ac:dyDescent="0.25">
      <c r="D90" s="23"/>
    </row>
    <row r="91" spans="4:4" x14ac:dyDescent="0.25">
      <c r="D91" s="23"/>
    </row>
    <row r="92" spans="4:4" x14ac:dyDescent="0.25">
      <c r="D92" s="23"/>
    </row>
    <row r="93" spans="4:4" x14ac:dyDescent="0.25">
      <c r="D93" s="23"/>
    </row>
    <row r="94" spans="4:4" x14ac:dyDescent="0.25">
      <c r="D94" s="23"/>
    </row>
    <row r="95" spans="4:4" x14ac:dyDescent="0.25">
      <c r="D95" s="23"/>
    </row>
    <row r="96" spans="4:4" x14ac:dyDescent="0.25">
      <c r="D96" s="23"/>
    </row>
    <row r="97" spans="4:4" x14ac:dyDescent="0.25">
      <c r="D97" s="23"/>
    </row>
    <row r="98" spans="4:4" x14ac:dyDescent="0.25">
      <c r="D98" s="23"/>
    </row>
    <row r="99" spans="4:4" x14ac:dyDescent="0.25">
      <c r="D99" s="23"/>
    </row>
    <row r="100" spans="4:4" x14ac:dyDescent="0.25">
      <c r="D100" s="23"/>
    </row>
    <row r="101" spans="4:4" x14ac:dyDescent="0.25">
      <c r="D101" s="23"/>
    </row>
    <row r="102" spans="4:4" x14ac:dyDescent="0.25">
      <c r="D102" s="23"/>
    </row>
    <row r="103" spans="4:4" x14ac:dyDescent="0.25">
      <c r="D103" s="23"/>
    </row>
    <row r="104" spans="4:4" x14ac:dyDescent="0.25">
      <c r="D104" s="23"/>
    </row>
    <row r="105" spans="4:4" x14ac:dyDescent="0.25">
      <c r="D105" s="23"/>
    </row>
    <row r="106" spans="4:4" x14ac:dyDescent="0.25">
      <c r="D106" s="23"/>
    </row>
    <row r="107" spans="4:4" x14ac:dyDescent="0.25">
      <c r="D107" s="23"/>
    </row>
    <row r="108" spans="4:4" x14ac:dyDescent="0.25">
      <c r="D108" s="23"/>
    </row>
    <row r="109" spans="4:4" x14ac:dyDescent="0.25">
      <c r="D109" s="23"/>
    </row>
    <row r="110" spans="4:4" x14ac:dyDescent="0.25">
      <c r="D110" s="23"/>
    </row>
    <row r="111" spans="4:4" x14ac:dyDescent="0.25">
      <c r="D111" s="23"/>
    </row>
    <row r="112" spans="4:4" x14ac:dyDescent="0.25">
      <c r="D112" s="23"/>
    </row>
    <row r="113" spans="4:4" x14ac:dyDescent="0.25">
      <c r="D113" s="23"/>
    </row>
    <row r="114" spans="4:4" x14ac:dyDescent="0.25">
      <c r="D114" s="23"/>
    </row>
    <row r="115" spans="4:4" x14ac:dyDescent="0.25">
      <c r="D115" s="23"/>
    </row>
    <row r="116" spans="4:4" x14ac:dyDescent="0.25">
      <c r="D116" s="23"/>
    </row>
    <row r="117" spans="4:4" x14ac:dyDescent="0.25">
      <c r="D117" s="23"/>
    </row>
    <row r="118" spans="4:4" x14ac:dyDescent="0.25">
      <c r="D118" s="23"/>
    </row>
    <row r="119" spans="4:4" x14ac:dyDescent="0.25">
      <c r="D119" s="23"/>
    </row>
    <row r="120" spans="4:4" x14ac:dyDescent="0.25">
      <c r="D120" s="23"/>
    </row>
    <row r="121" spans="4:4" x14ac:dyDescent="0.25">
      <c r="D121" s="23"/>
    </row>
    <row r="122" spans="4:4" x14ac:dyDescent="0.25">
      <c r="D122" s="23"/>
    </row>
    <row r="123" spans="4:4" x14ac:dyDescent="0.25">
      <c r="D123" s="23"/>
    </row>
    <row r="124" spans="4:4" x14ac:dyDescent="0.25">
      <c r="D124" s="23"/>
    </row>
    <row r="125" spans="4:4" x14ac:dyDescent="0.25">
      <c r="D125" s="23"/>
    </row>
    <row r="126" spans="4:4" x14ac:dyDescent="0.25">
      <c r="D126" s="23"/>
    </row>
    <row r="127" spans="4:4" x14ac:dyDescent="0.25">
      <c r="D127" s="23"/>
    </row>
    <row r="128" spans="4:4" x14ac:dyDescent="0.25">
      <c r="D128" s="23"/>
    </row>
    <row r="129" spans="4:4" x14ac:dyDescent="0.25">
      <c r="D129" s="23"/>
    </row>
    <row r="130" spans="4:4" x14ac:dyDescent="0.25">
      <c r="D130" s="23"/>
    </row>
    <row r="131" spans="4:4" x14ac:dyDescent="0.25">
      <c r="D131" s="23"/>
    </row>
    <row r="132" spans="4:4" x14ac:dyDescent="0.25">
      <c r="D132" s="23"/>
    </row>
    <row r="133" spans="4:4" x14ac:dyDescent="0.25">
      <c r="D133" s="23"/>
    </row>
    <row r="134" spans="4:4" x14ac:dyDescent="0.25">
      <c r="D134" s="23"/>
    </row>
    <row r="135" spans="4:4" x14ac:dyDescent="0.25">
      <c r="D135" s="23"/>
    </row>
    <row r="136" spans="4:4" x14ac:dyDescent="0.25">
      <c r="D136" s="23"/>
    </row>
    <row r="137" spans="4:4" x14ac:dyDescent="0.25">
      <c r="D137" s="23"/>
    </row>
    <row r="138" spans="4:4" x14ac:dyDescent="0.25">
      <c r="D138" s="23"/>
    </row>
    <row r="139" spans="4:4" x14ac:dyDescent="0.25">
      <c r="D139" s="23"/>
    </row>
    <row r="140" spans="4:4" x14ac:dyDescent="0.25">
      <c r="D140" s="23"/>
    </row>
    <row r="141" spans="4:4" x14ac:dyDescent="0.25">
      <c r="D141" s="23"/>
    </row>
    <row r="142" spans="4:4" x14ac:dyDescent="0.25">
      <c r="D142" s="23"/>
    </row>
    <row r="143" spans="4:4" x14ac:dyDescent="0.25">
      <c r="D143" s="23"/>
    </row>
    <row r="144" spans="4:4" x14ac:dyDescent="0.25">
      <c r="D144" s="23"/>
    </row>
    <row r="145" spans="4:4" x14ac:dyDescent="0.25">
      <c r="D145" s="23"/>
    </row>
    <row r="146" spans="4:4" x14ac:dyDescent="0.25">
      <c r="D146" s="23"/>
    </row>
    <row r="147" spans="4:4" x14ac:dyDescent="0.25">
      <c r="D147" s="23"/>
    </row>
    <row r="148" spans="4:4" x14ac:dyDescent="0.25">
      <c r="D148" s="23"/>
    </row>
    <row r="149" spans="4:4" x14ac:dyDescent="0.25">
      <c r="D149" s="23"/>
    </row>
    <row r="150" spans="4:4" x14ac:dyDescent="0.25">
      <c r="D150" s="23"/>
    </row>
    <row r="151" spans="4:4" x14ac:dyDescent="0.25">
      <c r="D151" s="23"/>
    </row>
    <row r="152" spans="4:4" x14ac:dyDescent="0.25">
      <c r="D152" s="23"/>
    </row>
    <row r="153" spans="4:4" x14ac:dyDescent="0.25">
      <c r="D153" s="23"/>
    </row>
    <row r="154" spans="4:4" x14ac:dyDescent="0.25">
      <c r="D154" s="23"/>
    </row>
    <row r="155" spans="4:4" x14ac:dyDescent="0.25">
      <c r="D155" s="23"/>
    </row>
    <row r="156" spans="4:4" x14ac:dyDescent="0.25">
      <c r="D156" s="23"/>
    </row>
    <row r="157" spans="4:4" x14ac:dyDescent="0.25">
      <c r="D157" s="23"/>
    </row>
    <row r="158" spans="4:4" x14ac:dyDescent="0.25">
      <c r="D158" s="23"/>
    </row>
    <row r="159" spans="4:4" x14ac:dyDescent="0.25">
      <c r="D159" s="23"/>
    </row>
    <row r="160" spans="4:4" x14ac:dyDescent="0.25">
      <c r="D160" s="23"/>
    </row>
    <row r="161" spans="4:4" x14ac:dyDescent="0.25">
      <c r="D161" s="23"/>
    </row>
    <row r="162" spans="4:4" x14ac:dyDescent="0.25">
      <c r="D162" s="23"/>
    </row>
    <row r="163" spans="4:4" x14ac:dyDescent="0.25">
      <c r="D163" s="23"/>
    </row>
    <row r="164" spans="4:4" x14ac:dyDescent="0.25">
      <c r="D164" s="23"/>
    </row>
    <row r="165" spans="4:4" x14ac:dyDescent="0.25">
      <c r="D165" s="23"/>
    </row>
    <row r="166" spans="4:4" x14ac:dyDescent="0.25">
      <c r="D166" s="23"/>
    </row>
    <row r="167" spans="4:4" x14ac:dyDescent="0.25">
      <c r="D167" s="23"/>
    </row>
    <row r="168" spans="4:4" x14ac:dyDescent="0.25">
      <c r="D168" s="23"/>
    </row>
    <row r="169" spans="4:4" x14ac:dyDescent="0.25">
      <c r="D169" s="23"/>
    </row>
    <row r="170" spans="4:4" x14ac:dyDescent="0.25">
      <c r="D170" s="23"/>
    </row>
    <row r="171" spans="4:4" x14ac:dyDescent="0.25">
      <c r="D171" s="23"/>
    </row>
    <row r="172" spans="4:4" x14ac:dyDescent="0.25">
      <c r="D172" s="23"/>
    </row>
    <row r="173" spans="4:4" x14ac:dyDescent="0.25">
      <c r="D173" s="23"/>
    </row>
    <row r="174" spans="4:4" x14ac:dyDescent="0.25">
      <c r="D174" s="23"/>
    </row>
    <row r="175" spans="4:4" x14ac:dyDescent="0.25">
      <c r="D175" s="23"/>
    </row>
    <row r="176" spans="4:4" x14ac:dyDescent="0.25">
      <c r="D176" s="23"/>
    </row>
    <row r="177" spans="4:4" x14ac:dyDescent="0.25">
      <c r="D177" s="23"/>
    </row>
    <row r="178" spans="4:4" x14ac:dyDescent="0.25">
      <c r="D178" s="23"/>
    </row>
    <row r="179" spans="4:4" x14ac:dyDescent="0.25">
      <c r="D179" s="23"/>
    </row>
    <row r="180" spans="4:4" x14ac:dyDescent="0.25">
      <c r="D180" s="23"/>
    </row>
    <row r="181" spans="4:4" x14ac:dyDescent="0.25">
      <c r="D181" s="23"/>
    </row>
    <row r="182" spans="4:4" x14ac:dyDescent="0.25">
      <c r="D182" s="23"/>
    </row>
    <row r="183" spans="4:4" x14ac:dyDescent="0.25">
      <c r="D183" s="23"/>
    </row>
    <row r="184" spans="4:4" x14ac:dyDescent="0.25">
      <c r="D184" s="23"/>
    </row>
    <row r="185" spans="4:4" x14ac:dyDescent="0.25">
      <c r="D185" s="23"/>
    </row>
    <row r="186" spans="4:4" x14ac:dyDescent="0.25">
      <c r="D186" s="23"/>
    </row>
    <row r="187" spans="4:4" x14ac:dyDescent="0.25">
      <c r="D187" s="23"/>
    </row>
    <row r="188" spans="4:4" x14ac:dyDescent="0.25">
      <c r="D188" s="23"/>
    </row>
    <row r="189" spans="4:4" x14ac:dyDescent="0.25">
      <c r="D189" s="23"/>
    </row>
    <row r="190" spans="4:4" x14ac:dyDescent="0.25">
      <c r="D190" s="23"/>
    </row>
    <row r="191" spans="4:4" x14ac:dyDescent="0.25">
      <c r="D191" s="23"/>
    </row>
    <row r="192" spans="4:4" x14ac:dyDescent="0.25">
      <c r="D192" s="23"/>
    </row>
    <row r="193" spans="4:4" x14ac:dyDescent="0.25">
      <c r="D193" s="23"/>
    </row>
    <row r="194" spans="4:4" x14ac:dyDescent="0.25">
      <c r="D194" s="23"/>
    </row>
    <row r="195" spans="4:4" x14ac:dyDescent="0.25">
      <c r="D195" s="23"/>
    </row>
    <row r="196" spans="4:4" x14ac:dyDescent="0.25">
      <c r="D196" s="23"/>
    </row>
    <row r="197" spans="4:4" x14ac:dyDescent="0.25">
      <c r="D197" s="23"/>
    </row>
    <row r="198" spans="4:4" x14ac:dyDescent="0.25">
      <c r="D198" s="23"/>
    </row>
    <row r="199" spans="4:4" x14ac:dyDescent="0.25">
      <c r="D199" s="23"/>
    </row>
    <row r="200" spans="4:4" x14ac:dyDescent="0.25">
      <c r="D200" s="23"/>
    </row>
    <row r="201" spans="4:4" x14ac:dyDescent="0.25">
      <c r="D201" s="23"/>
    </row>
    <row r="202" spans="4:4" x14ac:dyDescent="0.25">
      <c r="D202" s="23"/>
    </row>
    <row r="203" spans="4:4" x14ac:dyDescent="0.25">
      <c r="D203" s="23"/>
    </row>
    <row r="204" spans="4:4" x14ac:dyDescent="0.25">
      <c r="D204" s="23"/>
    </row>
    <row r="205" spans="4:4" x14ac:dyDescent="0.25">
      <c r="D205" s="23"/>
    </row>
    <row r="206" spans="4:4" x14ac:dyDescent="0.25">
      <c r="D206" s="23"/>
    </row>
    <row r="207" spans="4:4" x14ac:dyDescent="0.25">
      <c r="D207" s="23"/>
    </row>
    <row r="208" spans="4:4" x14ac:dyDescent="0.25">
      <c r="D208" s="23"/>
    </row>
    <row r="209" spans="4:4" x14ac:dyDescent="0.25">
      <c r="D209" s="23"/>
    </row>
    <row r="210" spans="4:4" x14ac:dyDescent="0.25">
      <c r="D210" s="23"/>
    </row>
    <row r="211" spans="4:4" x14ac:dyDescent="0.25">
      <c r="D211" s="23"/>
    </row>
    <row r="212" spans="4:4" x14ac:dyDescent="0.25">
      <c r="D212" s="23"/>
    </row>
    <row r="213" spans="4:4" x14ac:dyDescent="0.25">
      <c r="D213" s="23"/>
    </row>
    <row r="214" spans="4:4" x14ac:dyDescent="0.25">
      <c r="D214" s="23"/>
    </row>
    <row r="215" spans="4:4" x14ac:dyDescent="0.25">
      <c r="D215" s="23"/>
    </row>
    <row r="216" spans="4:4" x14ac:dyDescent="0.25">
      <c r="D216" s="23"/>
    </row>
    <row r="217" spans="4:4" x14ac:dyDescent="0.25">
      <c r="D217" s="23"/>
    </row>
    <row r="218" spans="4:4" x14ac:dyDescent="0.25">
      <c r="D218" s="23"/>
    </row>
    <row r="219" spans="4:4" x14ac:dyDescent="0.25">
      <c r="D219" s="23"/>
    </row>
    <row r="220" spans="4:4" x14ac:dyDescent="0.25">
      <c r="D220" s="23"/>
    </row>
    <row r="221" spans="4:4" x14ac:dyDescent="0.25">
      <c r="D221" s="23"/>
    </row>
    <row r="222" spans="4:4" x14ac:dyDescent="0.25">
      <c r="D222" s="23"/>
    </row>
    <row r="223" spans="4:4" x14ac:dyDescent="0.25">
      <c r="D223" s="23"/>
    </row>
    <row r="224" spans="4:4" x14ac:dyDescent="0.25">
      <c r="D224" s="23"/>
    </row>
    <row r="225" spans="4:4" x14ac:dyDescent="0.25">
      <c r="D225" s="23"/>
    </row>
    <row r="226" spans="4:4" x14ac:dyDescent="0.25">
      <c r="D226" s="23"/>
    </row>
    <row r="227" spans="4:4" x14ac:dyDescent="0.25">
      <c r="D227" s="23"/>
    </row>
    <row r="228" spans="4:4" x14ac:dyDescent="0.25">
      <c r="D228" s="23"/>
    </row>
    <row r="229" spans="4:4" x14ac:dyDescent="0.25">
      <c r="D229" s="23"/>
    </row>
    <row r="230" spans="4:4" x14ac:dyDescent="0.25">
      <c r="D230" s="23"/>
    </row>
    <row r="231" spans="4:4" x14ac:dyDescent="0.25">
      <c r="D231" s="23"/>
    </row>
    <row r="232" spans="4:4" x14ac:dyDescent="0.25">
      <c r="D232" s="23"/>
    </row>
    <row r="233" spans="4:4" x14ac:dyDescent="0.25">
      <c r="D233" s="23"/>
    </row>
    <row r="234" spans="4:4" x14ac:dyDescent="0.25">
      <c r="D234" s="23"/>
    </row>
    <row r="235" spans="4:4" x14ac:dyDescent="0.25">
      <c r="D235" s="23"/>
    </row>
    <row r="236" spans="4:4" x14ac:dyDescent="0.25">
      <c r="D236" s="23"/>
    </row>
    <row r="237" spans="4:4" x14ac:dyDescent="0.25">
      <c r="D237" s="23"/>
    </row>
    <row r="238" spans="4:4" x14ac:dyDescent="0.25">
      <c r="D238" s="23"/>
    </row>
    <row r="239" spans="4:4" x14ac:dyDescent="0.25">
      <c r="D239" s="23"/>
    </row>
    <row r="240" spans="4:4" x14ac:dyDescent="0.25">
      <c r="D240" s="23"/>
    </row>
    <row r="241" spans="4:4" x14ac:dyDescent="0.25">
      <c r="D241" s="23"/>
    </row>
    <row r="242" spans="4:4" x14ac:dyDescent="0.25">
      <c r="D242" s="23"/>
    </row>
    <row r="243" spans="4:4" x14ac:dyDescent="0.25">
      <c r="D243" s="23"/>
    </row>
    <row r="244" spans="4:4" x14ac:dyDescent="0.25">
      <c r="D244" s="23"/>
    </row>
    <row r="245" spans="4:4" x14ac:dyDescent="0.25">
      <c r="D245" s="23"/>
    </row>
    <row r="246" spans="4:4" x14ac:dyDescent="0.25">
      <c r="D246" s="23"/>
    </row>
    <row r="247" spans="4:4" x14ac:dyDescent="0.25">
      <c r="D247" s="23"/>
    </row>
    <row r="248" spans="4:4" x14ac:dyDescent="0.25">
      <c r="D248" s="23"/>
    </row>
    <row r="249" spans="4:4" x14ac:dyDescent="0.25">
      <c r="D249" s="23"/>
    </row>
    <row r="250" spans="4:4" x14ac:dyDescent="0.25">
      <c r="D250" s="23"/>
    </row>
    <row r="251" spans="4:4" x14ac:dyDescent="0.25">
      <c r="D251" s="23"/>
    </row>
    <row r="252" spans="4:4" x14ac:dyDescent="0.25">
      <c r="D252" s="23"/>
    </row>
    <row r="253" spans="4:4" x14ac:dyDescent="0.25">
      <c r="D253" s="23"/>
    </row>
    <row r="254" spans="4:4" x14ac:dyDescent="0.25">
      <c r="D254" s="23"/>
    </row>
    <row r="255" spans="4:4" x14ac:dyDescent="0.25">
      <c r="D255" s="23"/>
    </row>
    <row r="256" spans="4:4" x14ac:dyDescent="0.25">
      <c r="D256" s="23"/>
    </row>
    <row r="257" spans="4:4" x14ac:dyDescent="0.25">
      <c r="D257" s="23"/>
    </row>
    <row r="258" spans="4:4" x14ac:dyDescent="0.25">
      <c r="D258" s="23"/>
    </row>
    <row r="259" spans="4:4" x14ac:dyDescent="0.25">
      <c r="D259" s="23"/>
    </row>
    <row r="260" spans="4:4" x14ac:dyDescent="0.25">
      <c r="D260" s="23"/>
    </row>
    <row r="261" spans="4:4" x14ac:dyDescent="0.25">
      <c r="D261" s="23"/>
    </row>
    <row r="262" spans="4:4" x14ac:dyDescent="0.25">
      <c r="D262" s="23"/>
    </row>
    <row r="263" spans="4:4" x14ac:dyDescent="0.25">
      <c r="D263" s="23"/>
    </row>
    <row r="264" spans="4:4" x14ac:dyDescent="0.25">
      <c r="D264" s="23"/>
    </row>
    <row r="265" spans="4:4" x14ac:dyDescent="0.25">
      <c r="D265" s="23"/>
    </row>
    <row r="266" spans="4:4" x14ac:dyDescent="0.25">
      <c r="D266" s="23"/>
    </row>
    <row r="267" spans="4:4" x14ac:dyDescent="0.25">
      <c r="D267" s="23"/>
    </row>
    <row r="268" spans="4:4" x14ac:dyDescent="0.25">
      <c r="D268" s="23"/>
    </row>
    <row r="269" spans="4:4" x14ac:dyDescent="0.25">
      <c r="D269" s="23"/>
    </row>
    <row r="270" spans="4:4" x14ac:dyDescent="0.25">
      <c r="D270" s="23"/>
    </row>
    <row r="271" spans="4:4" x14ac:dyDescent="0.25">
      <c r="D271" s="23"/>
    </row>
    <row r="272" spans="4:4" x14ac:dyDescent="0.25">
      <c r="D272" s="23"/>
    </row>
    <row r="273" spans="4:4" x14ac:dyDescent="0.25">
      <c r="D273" s="23"/>
    </row>
    <row r="274" spans="4:4" x14ac:dyDescent="0.25">
      <c r="D274" s="23"/>
    </row>
    <row r="275" spans="4:4" x14ac:dyDescent="0.25">
      <c r="D275" s="23"/>
    </row>
    <row r="276" spans="4:4" x14ac:dyDescent="0.25">
      <c r="D276" s="23"/>
    </row>
    <row r="277" spans="4:4" x14ac:dyDescent="0.25">
      <c r="D277" s="23"/>
    </row>
    <row r="278" spans="4:4" x14ac:dyDescent="0.25">
      <c r="D278" s="23"/>
    </row>
    <row r="279" spans="4:4" x14ac:dyDescent="0.25">
      <c r="D279" s="23"/>
    </row>
    <row r="280" spans="4:4" x14ac:dyDescent="0.25">
      <c r="D280" s="23"/>
    </row>
    <row r="281" spans="4:4" x14ac:dyDescent="0.25">
      <c r="D281" s="23"/>
    </row>
    <row r="282" spans="4:4" x14ac:dyDescent="0.25">
      <c r="D282" s="23"/>
    </row>
    <row r="283" spans="4:4" x14ac:dyDescent="0.25">
      <c r="D283" s="23"/>
    </row>
    <row r="284" spans="4:4" x14ac:dyDescent="0.25">
      <c r="D284" s="23"/>
    </row>
    <row r="285" spans="4:4" x14ac:dyDescent="0.25">
      <c r="D285" s="23"/>
    </row>
    <row r="286" spans="4:4" x14ac:dyDescent="0.25">
      <c r="D286" s="23"/>
    </row>
    <row r="287" spans="4:4" x14ac:dyDescent="0.25">
      <c r="D287" s="23"/>
    </row>
    <row r="288" spans="4:4" x14ac:dyDescent="0.25">
      <c r="D288" s="23"/>
    </row>
    <row r="289" spans="4:4" x14ac:dyDescent="0.25">
      <c r="D289" s="23"/>
    </row>
    <row r="290" spans="4:4" x14ac:dyDescent="0.25">
      <c r="D290" s="23"/>
    </row>
    <row r="291" spans="4:4" x14ac:dyDescent="0.25">
      <c r="D291" s="23"/>
    </row>
    <row r="292" spans="4:4" x14ac:dyDescent="0.25">
      <c r="D292" s="23"/>
    </row>
    <row r="293" spans="4:4" x14ac:dyDescent="0.25">
      <c r="D293" s="23"/>
    </row>
    <row r="294" spans="4:4" x14ac:dyDescent="0.25">
      <c r="D294" s="23"/>
    </row>
    <row r="295" spans="4:4" x14ac:dyDescent="0.25">
      <c r="D295" s="23"/>
    </row>
    <row r="296" spans="4:4" x14ac:dyDescent="0.25">
      <c r="D296" s="23"/>
    </row>
    <row r="297" spans="4:4" x14ac:dyDescent="0.25">
      <c r="D297" s="23"/>
    </row>
    <row r="298" spans="4:4" x14ac:dyDescent="0.25">
      <c r="D298" s="23"/>
    </row>
    <row r="299" spans="4:4" x14ac:dyDescent="0.25">
      <c r="D299" s="23"/>
    </row>
    <row r="300" spans="4:4" x14ac:dyDescent="0.25">
      <c r="D300" s="2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autoPageBreaks="0"/>
  </sheetPr>
  <dimension ref="B1:AK69"/>
  <sheetViews>
    <sheetView showGridLines="0" topLeftCell="A55" zoomScaleNormal="100" workbookViewId="0">
      <selection activeCell="D67" sqref="D67"/>
    </sheetView>
  </sheetViews>
  <sheetFormatPr defaultColWidth="14.28515625" defaultRowHeight="15" x14ac:dyDescent="0.25"/>
  <cols>
    <col min="1" max="1" width="6.5703125" customWidth="1"/>
    <col min="2" max="2" width="9.7109375" customWidth="1"/>
    <col min="3" max="3" width="62.28515625" customWidth="1"/>
    <col min="4" max="4" width="78.28515625" customWidth="1"/>
    <col min="5" max="5" width="64.42578125" bestFit="1" customWidth="1"/>
    <col min="9" max="9" width="14.28515625" style="47"/>
    <col min="10" max="10" width="14.28515625" style="50"/>
    <col min="11" max="11" width="9.28515625" style="50" bestFit="1" customWidth="1"/>
    <col min="12" max="12" width="8" style="50" bestFit="1" customWidth="1"/>
    <col min="13" max="13" width="11" style="50" bestFit="1" customWidth="1"/>
    <col min="14" max="14" width="9.7109375" style="50" bestFit="1" customWidth="1"/>
    <col min="15" max="15" width="13.28515625" style="50" bestFit="1" customWidth="1"/>
    <col min="16" max="16" width="21.7109375" style="50" bestFit="1" customWidth="1"/>
    <col min="17" max="17" width="18" style="50" bestFit="1" customWidth="1"/>
    <col min="18" max="18" width="29.28515625" style="50" bestFit="1" customWidth="1"/>
    <col min="19" max="19" width="19.7109375" style="50" bestFit="1" customWidth="1"/>
    <col min="20" max="26" width="14.28515625" style="50"/>
    <col min="27" max="37" width="14.28515625" style="47"/>
  </cols>
  <sheetData>
    <row r="1" spans="2:8" ht="115.9" customHeight="1" x14ac:dyDescent="0.25">
      <c r="D1" s="125" t="s">
        <v>6197</v>
      </c>
    </row>
    <row r="2" spans="2:8" ht="40.15" customHeight="1" thickBot="1" x14ac:dyDescent="0.3"/>
    <row r="3" spans="2:8" ht="25.15" customHeight="1" x14ac:dyDescent="0.4">
      <c r="B3" s="12"/>
      <c r="C3" s="30"/>
      <c r="D3" s="31" t="s">
        <v>4195</v>
      </c>
      <c r="E3" s="30"/>
      <c r="F3" s="30"/>
      <c r="G3" s="30"/>
      <c r="H3" s="14"/>
    </row>
    <row r="4" spans="2:8" ht="25.15" customHeight="1" x14ac:dyDescent="0.35">
      <c r="B4" s="15"/>
      <c r="D4" s="32"/>
      <c r="H4" s="16"/>
    </row>
    <row r="5" spans="2:8" ht="24" customHeight="1" x14ac:dyDescent="0.25">
      <c r="B5" s="15"/>
      <c r="C5" s="329" t="s">
        <v>4196</v>
      </c>
      <c r="D5" s="329"/>
      <c r="H5" s="16"/>
    </row>
    <row r="6" spans="2:8" ht="12" customHeight="1" x14ac:dyDescent="0.25">
      <c r="B6" s="15"/>
      <c r="H6" s="16"/>
    </row>
    <row r="7" spans="2:8" ht="48" customHeight="1" x14ac:dyDescent="0.25">
      <c r="B7" s="15"/>
      <c r="C7" s="124" t="s">
        <v>4197</v>
      </c>
      <c r="D7" s="61" t="s">
        <v>4198</v>
      </c>
      <c r="E7" s="1"/>
      <c r="H7" s="16"/>
    </row>
    <row r="8" spans="2:8" x14ac:dyDescent="0.25">
      <c r="B8" s="15"/>
      <c r="C8" s="1"/>
      <c r="D8" s="1"/>
      <c r="E8" s="1"/>
      <c r="H8" s="16"/>
    </row>
    <row r="9" spans="2:8" ht="30" x14ac:dyDescent="0.25">
      <c r="B9" s="15"/>
      <c r="C9" s="28" t="s">
        <v>4564</v>
      </c>
      <c r="D9" s="1"/>
      <c r="E9" s="1"/>
      <c r="H9" s="16"/>
    </row>
    <row r="10" spans="2:8" x14ac:dyDescent="0.25">
      <c r="B10" s="15"/>
      <c r="C10" s="24"/>
      <c r="D10" s="2"/>
      <c r="E10" s="1"/>
      <c r="H10" s="16"/>
    </row>
    <row r="11" spans="2:8" ht="18.75" x14ac:dyDescent="0.25">
      <c r="B11" s="15"/>
      <c r="C11" s="26" t="s">
        <v>4198</v>
      </c>
      <c r="D11" s="4"/>
      <c r="E11" s="27" t="s">
        <v>4199</v>
      </c>
      <c r="H11" s="16"/>
    </row>
    <row r="12" spans="2:8" ht="34.9" customHeight="1" x14ac:dyDescent="0.25">
      <c r="B12" s="15"/>
      <c r="C12" s="124" t="s">
        <v>4200</v>
      </c>
      <c r="D12" s="59" t="s">
        <v>4358</v>
      </c>
      <c r="E12" s="68"/>
      <c r="H12" s="16"/>
    </row>
    <row r="13" spans="2:8" x14ac:dyDescent="0.25">
      <c r="B13" s="15"/>
      <c r="C13" s="21"/>
      <c r="D13" s="4"/>
      <c r="E13" s="1"/>
      <c r="H13" s="16"/>
    </row>
    <row r="14" spans="2:8" ht="18.75" x14ac:dyDescent="0.25">
      <c r="B14" s="15"/>
      <c r="C14" s="330" t="s">
        <v>4201</v>
      </c>
      <c r="D14" s="330"/>
      <c r="E14" s="1"/>
      <c r="H14" s="16"/>
    </row>
    <row r="15" spans="2:8" ht="78.599999999999994" customHeight="1" x14ac:dyDescent="0.25">
      <c r="B15" s="15"/>
      <c r="C15" s="124" t="s">
        <v>4202</v>
      </c>
      <c r="D15" s="122"/>
      <c r="E15" s="1"/>
      <c r="H15" s="16"/>
    </row>
    <row r="16" spans="2:8" ht="51.6" customHeight="1" x14ac:dyDescent="0.25">
      <c r="B16" s="15"/>
      <c r="C16" s="124" t="s">
        <v>4203</v>
      </c>
      <c r="D16" s="59"/>
      <c r="E16" s="27" t="s">
        <v>4199</v>
      </c>
      <c r="H16" s="16"/>
    </row>
    <row r="17" spans="2:8" ht="52.9" customHeight="1" x14ac:dyDescent="0.25">
      <c r="B17" s="15"/>
      <c r="C17" s="124" t="s">
        <v>6200</v>
      </c>
      <c r="D17" s="59"/>
      <c r="E17" s="68"/>
      <c r="H17" s="16"/>
    </row>
    <row r="18" spans="2:8" ht="57.6" customHeight="1" x14ac:dyDescent="0.25">
      <c r="B18" s="15"/>
      <c r="C18" s="124" t="s">
        <v>4204</v>
      </c>
      <c r="D18" s="122"/>
      <c r="E18" s="1"/>
      <c r="H18" s="16"/>
    </row>
    <row r="19" spans="2:8" x14ac:dyDescent="0.25">
      <c r="B19" s="15"/>
      <c r="C19" s="21"/>
      <c r="D19" s="1"/>
      <c r="E19" s="1"/>
      <c r="H19" s="16"/>
    </row>
    <row r="20" spans="2:8" ht="18.75" x14ac:dyDescent="0.25">
      <c r="B20" s="15"/>
      <c r="C20" s="25" t="s">
        <v>4205</v>
      </c>
      <c r="D20" s="25"/>
      <c r="E20" s="1"/>
      <c r="H20" s="16"/>
    </row>
    <row r="21" spans="2:8" ht="37.15" customHeight="1" x14ac:dyDescent="0.25">
      <c r="B21" s="15"/>
      <c r="C21" s="124" t="s">
        <v>4202</v>
      </c>
      <c r="D21" s="122"/>
      <c r="E21" s="1"/>
      <c r="H21" s="16"/>
    </row>
    <row r="22" spans="2:8" ht="50.65" customHeight="1" x14ac:dyDescent="0.25">
      <c r="B22" s="15"/>
      <c r="C22" s="124" t="s">
        <v>4203</v>
      </c>
      <c r="D22" s="59"/>
      <c r="E22" s="27" t="s">
        <v>4199</v>
      </c>
      <c r="H22" s="16"/>
    </row>
    <row r="23" spans="2:8" ht="48.6" customHeight="1" x14ac:dyDescent="0.25">
      <c r="B23" s="15"/>
      <c r="C23" s="124" t="s">
        <v>6200</v>
      </c>
      <c r="D23" s="59"/>
      <c r="E23" s="68"/>
      <c r="H23" s="16"/>
    </row>
    <row r="24" spans="2:8" ht="62.65" customHeight="1" x14ac:dyDescent="0.25">
      <c r="B24" s="15"/>
      <c r="C24" s="124" t="s">
        <v>6204</v>
      </c>
      <c r="D24" s="122"/>
      <c r="E24" s="1"/>
      <c r="H24" s="16"/>
    </row>
    <row r="25" spans="2:8" ht="72.599999999999994" customHeight="1" x14ac:dyDescent="0.25">
      <c r="B25" s="15"/>
      <c r="C25" s="124" t="s">
        <v>6205</v>
      </c>
      <c r="D25" s="155" t="s">
        <v>4579</v>
      </c>
      <c r="E25" s="1"/>
      <c r="H25" s="16"/>
    </row>
    <row r="26" spans="2:8" x14ac:dyDescent="0.25">
      <c r="B26" s="15"/>
      <c r="H26" s="16"/>
    </row>
    <row r="27" spans="2:8" x14ac:dyDescent="0.25">
      <c r="B27" s="15"/>
      <c r="H27" s="16"/>
    </row>
    <row r="28" spans="2:8" ht="18.75" x14ac:dyDescent="0.25">
      <c r="B28" s="15"/>
      <c r="C28" s="329" t="s">
        <v>4206</v>
      </c>
      <c r="D28" s="329"/>
      <c r="H28" s="16"/>
    </row>
    <row r="29" spans="2:8" x14ac:dyDescent="0.25">
      <c r="B29" s="15"/>
      <c r="H29" s="16"/>
    </row>
    <row r="30" spans="2:8" ht="51.6" customHeight="1" x14ac:dyDescent="0.25">
      <c r="B30" s="15"/>
      <c r="C30" s="124" t="s">
        <v>6206</v>
      </c>
      <c r="D30" s="59" t="s">
        <v>4306</v>
      </c>
      <c r="H30" s="16"/>
    </row>
    <row r="31" spans="2:8" ht="45.6" customHeight="1" x14ac:dyDescent="0.25">
      <c r="B31" s="15"/>
      <c r="C31" s="331"/>
      <c r="D31" s="331"/>
      <c r="H31" s="16"/>
    </row>
    <row r="32" spans="2:8" ht="18.75" x14ac:dyDescent="0.3">
      <c r="B32" s="15"/>
      <c r="C32" s="118" t="s">
        <v>4208</v>
      </c>
      <c r="H32" s="16"/>
    </row>
    <row r="33" spans="2:20" ht="140.25" customHeight="1" x14ac:dyDescent="0.25">
      <c r="B33" s="15"/>
      <c r="C33" s="124" t="s">
        <v>6481</v>
      </c>
      <c r="D33" s="122"/>
      <c r="H33" s="16"/>
    </row>
    <row r="34" spans="2:20" ht="72" customHeight="1" x14ac:dyDescent="0.25">
      <c r="B34" s="15"/>
      <c r="C34" s="124" t="s">
        <v>6208</v>
      </c>
      <c r="D34" s="63"/>
      <c r="H34" s="16"/>
    </row>
    <row r="35" spans="2:20" ht="112.5" customHeight="1" x14ac:dyDescent="0.25">
      <c r="B35" s="15"/>
      <c r="C35" s="176" t="s">
        <v>6209</v>
      </c>
      <c r="D35" s="63"/>
      <c r="H35" s="16"/>
    </row>
    <row r="36" spans="2:20" x14ac:dyDescent="0.25">
      <c r="B36" s="15"/>
      <c r="H36" s="16"/>
    </row>
    <row r="37" spans="2:20" ht="18.75" x14ac:dyDescent="0.3">
      <c r="B37" s="15"/>
      <c r="C37" s="118" t="s">
        <v>4210</v>
      </c>
      <c r="H37" s="16"/>
    </row>
    <row r="38" spans="2:20" ht="171" customHeight="1" x14ac:dyDescent="0.25">
      <c r="B38" s="15"/>
      <c r="C38" s="124" t="s">
        <v>6482</v>
      </c>
      <c r="D38" s="122" t="s">
        <v>6698</v>
      </c>
      <c r="H38" s="16"/>
    </row>
    <row r="39" spans="2:20" ht="96.75" customHeight="1" x14ac:dyDescent="0.25">
      <c r="B39" s="15"/>
      <c r="C39" s="124" t="s">
        <v>6210</v>
      </c>
      <c r="D39" s="122" t="s">
        <v>6669</v>
      </c>
      <c r="H39" s="16"/>
    </row>
    <row r="40" spans="2:20" ht="111.75" customHeight="1" x14ac:dyDescent="0.25">
      <c r="B40" s="15"/>
      <c r="C40" s="176" t="s">
        <v>6453</v>
      </c>
      <c r="D40" s="122" t="s">
        <v>4243</v>
      </c>
      <c r="H40" s="16"/>
    </row>
    <row r="41" spans="2:20" x14ac:dyDescent="0.25">
      <c r="B41" s="15"/>
      <c r="H41" s="16"/>
    </row>
    <row r="42" spans="2:20" x14ac:dyDescent="0.25">
      <c r="B42" s="15"/>
      <c r="H42" s="16"/>
    </row>
    <row r="43" spans="2:20" ht="18.75" x14ac:dyDescent="0.25">
      <c r="B43" s="15"/>
      <c r="C43" s="329" t="s">
        <v>4213</v>
      </c>
      <c r="D43" s="329"/>
      <c r="H43" s="16"/>
    </row>
    <row r="44" spans="2:20" x14ac:dyDescent="0.25">
      <c r="B44" s="15"/>
      <c r="H44" s="16"/>
    </row>
    <row r="45" spans="2:20" ht="63" customHeight="1" x14ac:dyDescent="0.25">
      <c r="B45" s="15"/>
      <c r="C45" s="124" t="s">
        <v>6211</v>
      </c>
      <c r="D45" s="122" t="s">
        <v>6699</v>
      </c>
      <c r="H45" s="16"/>
    </row>
    <row r="46" spans="2:20" ht="70.900000000000006" customHeight="1" x14ac:dyDescent="0.25">
      <c r="B46" s="15"/>
      <c r="C46" s="124" t="s">
        <v>6455</v>
      </c>
      <c r="D46" s="122" t="s">
        <v>6700</v>
      </c>
      <c r="H46" s="16"/>
    </row>
    <row r="47" spans="2:20" ht="66" customHeight="1" x14ac:dyDescent="0.25">
      <c r="B47" s="15"/>
      <c r="C47" s="124" t="s">
        <v>6456</v>
      </c>
      <c r="D47" s="122" t="s">
        <v>6701</v>
      </c>
      <c r="E47" s="33" t="s">
        <v>4199</v>
      </c>
      <c r="H47" s="16"/>
      <c r="K47" s="50" t="s">
        <v>4215</v>
      </c>
      <c r="L47" s="50" t="s">
        <v>4216</v>
      </c>
      <c r="M47" s="50" t="s">
        <v>4217</v>
      </c>
      <c r="N47" s="50" t="s">
        <v>4218</v>
      </c>
      <c r="O47" s="50" t="s">
        <v>4219</v>
      </c>
      <c r="P47" s="50" t="s">
        <v>4220</v>
      </c>
      <c r="Q47" s="50" t="s">
        <v>4221</v>
      </c>
      <c r="R47" s="50" t="s">
        <v>4222</v>
      </c>
      <c r="S47" s="50" t="s">
        <v>4223</v>
      </c>
      <c r="T47" s="50" t="s">
        <v>4224</v>
      </c>
    </row>
    <row r="48" spans="2:20" ht="144.75" customHeight="1" x14ac:dyDescent="0.25">
      <c r="B48" s="15"/>
      <c r="C48" s="124" t="s">
        <v>4225</v>
      </c>
      <c r="D48" s="122"/>
      <c r="E48" s="64"/>
      <c r="H48" s="16"/>
      <c r="K48" s="50" t="b">
        <v>1</v>
      </c>
      <c r="L48" s="50" t="b">
        <v>1</v>
      </c>
      <c r="M48" s="50" t="b">
        <v>1</v>
      </c>
      <c r="N48" s="50" t="b">
        <v>1</v>
      </c>
      <c r="O48" s="50" t="b">
        <v>0</v>
      </c>
      <c r="P48" s="50" t="b">
        <v>0</v>
      </c>
      <c r="Q48" s="50" t="b">
        <v>0</v>
      </c>
      <c r="R48" s="50" t="b">
        <v>0</v>
      </c>
      <c r="S48" s="50" t="b">
        <v>0</v>
      </c>
      <c r="T48" s="50" t="str">
        <f>IF(K48=TRUE,K47&amp;", ","")&amp;IF(L48=TRUE,L47&amp;", ","")&amp;IF(M48=TRUE,M47&amp;", ","")&amp;IF(N48=TRUE,N47&amp;", ","")&amp;IF(O48=TRUE,O47&amp;", ","")&amp;IF(P48=TRUE,P47&amp;", ","")&amp;IF(Q48=TRUE,Q47&amp;", ","")&amp;IF(R48=TRUE,R47&amp;", ","")&amp;IF(S48=TRUE,E48,"")</f>
        <v xml:space="preserve">By subject, By grade, By appraiser, By campus, </v>
      </c>
    </row>
    <row r="49" spans="2:8" ht="147.75" customHeight="1" x14ac:dyDescent="0.25">
      <c r="B49" s="15"/>
      <c r="C49" s="124" t="s">
        <v>6457</v>
      </c>
      <c r="D49" s="122" t="s">
        <v>6639</v>
      </c>
      <c r="H49" s="16"/>
    </row>
    <row r="50" spans="2:8" x14ac:dyDescent="0.25">
      <c r="B50" s="15"/>
      <c r="H50" s="16"/>
    </row>
    <row r="51" spans="2:8" x14ac:dyDescent="0.25">
      <c r="B51" s="15"/>
      <c r="H51" s="16"/>
    </row>
    <row r="52" spans="2:8" ht="35.65" customHeight="1" x14ac:dyDescent="0.25">
      <c r="B52" s="15"/>
      <c r="C52" s="329" t="s">
        <v>4226</v>
      </c>
      <c r="D52" s="329"/>
      <c r="H52" s="16"/>
    </row>
    <row r="53" spans="2:8" x14ac:dyDescent="0.25">
      <c r="B53" s="15"/>
      <c r="H53" s="16"/>
    </row>
    <row r="54" spans="2:8" ht="120" customHeight="1" x14ac:dyDescent="0.25">
      <c r="B54" s="15"/>
      <c r="C54" s="124" t="s">
        <v>6458</v>
      </c>
      <c r="D54" s="122" t="s">
        <v>6702</v>
      </c>
      <c r="E54" s="27" t="s">
        <v>4199</v>
      </c>
      <c r="H54" s="16"/>
    </row>
    <row r="55" spans="2:8" ht="87.6" customHeight="1" x14ac:dyDescent="0.25">
      <c r="B55" s="15"/>
      <c r="C55" s="124" t="s">
        <v>6212</v>
      </c>
      <c r="D55" s="63" t="s">
        <v>6207</v>
      </c>
      <c r="E55" s="64"/>
      <c r="H55" s="16"/>
    </row>
    <row r="56" spans="2:8" ht="280.5" customHeight="1" x14ac:dyDescent="0.25">
      <c r="B56" s="15"/>
      <c r="C56" s="124" t="s">
        <v>6459</v>
      </c>
      <c r="D56" s="122" t="s">
        <v>6670</v>
      </c>
      <c r="H56" s="16"/>
    </row>
    <row r="57" spans="2:8" x14ac:dyDescent="0.25">
      <c r="B57" s="15"/>
      <c r="H57" s="16"/>
    </row>
    <row r="58" spans="2:8" ht="18.75" x14ac:dyDescent="0.25">
      <c r="B58" s="15"/>
      <c r="C58" s="329" t="s">
        <v>4227</v>
      </c>
      <c r="D58" s="329"/>
      <c r="H58" s="16"/>
    </row>
    <row r="59" spans="2:8" x14ac:dyDescent="0.25">
      <c r="B59" s="15"/>
      <c r="H59" s="16"/>
    </row>
    <row r="60" spans="2:8" ht="141.6" customHeight="1" x14ac:dyDescent="0.25">
      <c r="B60" s="15"/>
      <c r="C60" s="124" t="s">
        <v>4578</v>
      </c>
      <c r="D60" s="62" t="s">
        <v>4243</v>
      </c>
      <c r="H60" s="16"/>
    </row>
    <row r="61" spans="2:8" ht="75" x14ac:dyDescent="0.25">
      <c r="B61" s="15"/>
      <c r="C61" s="124" t="s">
        <v>4507</v>
      </c>
      <c r="D61" s="146" t="s">
        <v>4337</v>
      </c>
      <c r="H61" s="16"/>
    </row>
    <row r="62" spans="2:8" ht="18.75" customHeight="1" x14ac:dyDescent="0.25">
      <c r="B62" s="15"/>
      <c r="C62" s="78" t="s">
        <v>4228</v>
      </c>
      <c r="D62" s="147" t="s">
        <v>6490</v>
      </c>
      <c r="E62" s="90" t="s">
        <v>6491</v>
      </c>
      <c r="H62" s="16"/>
    </row>
    <row r="63" spans="2:8" ht="15" customHeight="1" x14ac:dyDescent="0.25">
      <c r="B63" s="15"/>
      <c r="C63" s="124" t="s">
        <v>4229</v>
      </c>
      <c r="D63" s="76">
        <v>1</v>
      </c>
      <c r="E63" s="76">
        <v>1</v>
      </c>
      <c r="H63" s="16"/>
    </row>
    <row r="64" spans="2:8" ht="15" customHeight="1" x14ac:dyDescent="0.25">
      <c r="B64" s="15"/>
      <c r="C64" s="124" t="s">
        <v>4230</v>
      </c>
      <c r="D64" s="76">
        <v>2</v>
      </c>
      <c r="E64" s="76">
        <v>2</v>
      </c>
      <c r="H64" s="16"/>
    </row>
    <row r="65" spans="2:8" ht="15" customHeight="1" x14ac:dyDescent="0.25">
      <c r="B65" s="15"/>
      <c r="C65" s="124" t="s">
        <v>6213</v>
      </c>
      <c r="D65" s="76">
        <v>2</v>
      </c>
      <c r="E65" s="76">
        <v>2</v>
      </c>
      <c r="H65" s="16"/>
    </row>
    <row r="66" spans="2:8" x14ac:dyDescent="0.25">
      <c r="B66" s="15"/>
      <c r="C66" s="124" t="s">
        <v>4231</v>
      </c>
      <c r="D66" s="76">
        <v>2</v>
      </c>
      <c r="E66" s="76">
        <v>2</v>
      </c>
      <c r="H66" s="16"/>
    </row>
    <row r="67" spans="2:8" ht="137.25" customHeight="1" x14ac:dyDescent="0.25">
      <c r="B67" s="15"/>
      <c r="C67" s="124" t="s">
        <v>4232</v>
      </c>
      <c r="D67" s="122" t="s">
        <v>6703</v>
      </c>
      <c r="E67" s="34"/>
      <c r="H67" s="16"/>
    </row>
    <row r="68" spans="2:8" ht="71.25" customHeight="1" x14ac:dyDescent="0.25">
      <c r="B68" s="15"/>
      <c r="C68" s="124" t="s">
        <v>6488</v>
      </c>
      <c r="D68" s="62" t="s">
        <v>4243</v>
      </c>
      <c r="E68" s="34"/>
      <c r="H68" s="16"/>
    </row>
    <row r="69" spans="2:8" ht="15.75" thickBot="1" x14ac:dyDescent="0.3">
      <c r="B69" s="17"/>
      <c r="C69" s="18"/>
      <c r="D69" s="18"/>
      <c r="E69" s="18"/>
      <c r="F69" s="18"/>
      <c r="G69" s="18"/>
      <c r="H69" s="19"/>
    </row>
  </sheetData>
  <sheetProtection algorithmName="SHA-512" hashValue="tDTH2DpPqBm6QrBcvCverkHym43Nl9/KLV8wNlD+PDXkvo6fSVZTyNVOP/iMR5QyvrxXMq8Czd8G/emszvMGVA==" saltValue="FbuP3Ip/ZZDCT7a+HhbfQg==" spinCount="100000" sheet="1" formatCells="0" formatRows="0"/>
  <mergeCells count="7">
    <mergeCell ref="C52:D52"/>
    <mergeCell ref="C58:D58"/>
    <mergeCell ref="C14:D14"/>
    <mergeCell ref="C5:D5"/>
    <mergeCell ref="C28:D28"/>
    <mergeCell ref="C31:D31"/>
    <mergeCell ref="C43:D43"/>
  </mergeCells>
  <conditionalFormatting sqref="E47">
    <cfRule type="expression" dxfId="65" priority="15">
      <formula>$S$48</formula>
    </cfRule>
  </conditionalFormatting>
  <conditionalFormatting sqref="E48">
    <cfRule type="expression" dxfId="64" priority="14">
      <formula>$S$48</formula>
    </cfRule>
  </conditionalFormatting>
  <conditionalFormatting sqref="E67:E68">
    <cfRule type="expression" dxfId="61" priority="625">
      <formula>#REF!="Yes"</formula>
    </cfRule>
  </conditionalFormatting>
  <hyperlinks>
    <hyperlink ref="D25" r:id="rId1" xr:uid="{00000000-0004-0000-0A00-000000000000}"/>
    <hyperlink ref="C35" r:id="rId2" xr:uid="{00000000-0004-0000-0A00-000001000000}"/>
    <hyperlink ref="C40" r:id="rId3" display="3. Has the district reviewed the TIA Statewide Performance Standards for Teacher Observation  and the TIA Statewide Performance Standards for Student Growth with teachers as an overall guide for how to determine designation levels?  (Select from drop-down)" xr:uid="{00000000-0004-0000-0A00-000002000000}"/>
  </hyperlink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58381" r:id="rId7" name="Check Box 13">
              <controlPr defaultSize="0" autoFill="0" autoLine="0" autoPict="0">
                <anchor moveWithCells="1">
                  <from>
                    <xdr:col>3</xdr:col>
                    <xdr:colOff>95250</xdr:colOff>
                    <xdr:row>47</xdr:row>
                    <xdr:rowOff>66675</xdr:rowOff>
                  </from>
                  <to>
                    <xdr:col>3</xdr:col>
                    <xdr:colOff>1390650</xdr:colOff>
                    <xdr:row>47</xdr:row>
                    <xdr:rowOff>180975</xdr:rowOff>
                  </to>
                </anchor>
              </controlPr>
            </control>
          </mc:Choice>
        </mc:AlternateContent>
        <mc:AlternateContent xmlns:mc="http://schemas.openxmlformats.org/markup-compatibility/2006">
          <mc:Choice Requires="x14">
            <control shapeId="58380" r:id="rId8" name="Check Box 12">
              <controlPr defaultSize="0" autoFill="0" autoLine="0" autoPict="0">
                <anchor moveWithCells="1">
                  <from>
                    <xdr:col>3</xdr:col>
                    <xdr:colOff>95250</xdr:colOff>
                    <xdr:row>47</xdr:row>
                    <xdr:rowOff>295275</xdr:rowOff>
                  </from>
                  <to>
                    <xdr:col>3</xdr:col>
                    <xdr:colOff>1390650</xdr:colOff>
                    <xdr:row>47</xdr:row>
                    <xdr:rowOff>419100</xdr:rowOff>
                  </to>
                </anchor>
              </controlPr>
            </control>
          </mc:Choice>
        </mc:AlternateContent>
        <mc:AlternateContent xmlns:mc="http://schemas.openxmlformats.org/markup-compatibility/2006">
          <mc:Choice Requires="x14">
            <control shapeId="58379" r:id="rId9" name="Check Box 11">
              <controlPr defaultSize="0" autoFill="0" autoLine="0" autoPict="0">
                <anchor moveWithCells="1">
                  <from>
                    <xdr:col>3</xdr:col>
                    <xdr:colOff>95250</xdr:colOff>
                    <xdr:row>47</xdr:row>
                    <xdr:rowOff>552450</xdr:rowOff>
                  </from>
                  <to>
                    <xdr:col>3</xdr:col>
                    <xdr:colOff>1390650</xdr:colOff>
                    <xdr:row>47</xdr:row>
                    <xdr:rowOff>676275</xdr:rowOff>
                  </to>
                </anchor>
              </controlPr>
            </control>
          </mc:Choice>
        </mc:AlternateContent>
        <mc:AlternateContent xmlns:mc="http://schemas.openxmlformats.org/markup-compatibility/2006">
          <mc:Choice Requires="x14">
            <control shapeId="58378" r:id="rId10" name="Check Box 10">
              <controlPr defaultSize="0" autoFill="0" autoLine="0" autoPict="0">
                <anchor moveWithCells="1">
                  <from>
                    <xdr:col>3</xdr:col>
                    <xdr:colOff>95250</xdr:colOff>
                    <xdr:row>47</xdr:row>
                    <xdr:rowOff>838200</xdr:rowOff>
                  </from>
                  <to>
                    <xdr:col>3</xdr:col>
                    <xdr:colOff>1390650</xdr:colOff>
                    <xdr:row>47</xdr:row>
                    <xdr:rowOff>971550</xdr:rowOff>
                  </to>
                </anchor>
              </controlPr>
            </control>
          </mc:Choice>
        </mc:AlternateContent>
        <mc:AlternateContent xmlns:mc="http://schemas.openxmlformats.org/markup-compatibility/2006">
          <mc:Choice Requires="x14">
            <control shapeId="58377" r:id="rId11" name="Check Box 9">
              <controlPr defaultSize="0" autoFill="0" autoLine="0" autoPict="0">
                <anchor moveWithCells="1">
                  <from>
                    <xdr:col>3</xdr:col>
                    <xdr:colOff>95250</xdr:colOff>
                    <xdr:row>47</xdr:row>
                    <xdr:rowOff>1133475</xdr:rowOff>
                  </from>
                  <to>
                    <xdr:col>3</xdr:col>
                    <xdr:colOff>1390650</xdr:colOff>
                    <xdr:row>47</xdr:row>
                    <xdr:rowOff>1247775</xdr:rowOff>
                  </to>
                </anchor>
              </controlPr>
            </control>
          </mc:Choice>
        </mc:AlternateContent>
        <mc:AlternateContent xmlns:mc="http://schemas.openxmlformats.org/markup-compatibility/2006">
          <mc:Choice Requires="x14">
            <control shapeId="58376" r:id="rId12" name="Check Box 8">
              <controlPr defaultSize="0" autoFill="0" autoLine="0" autoPict="0">
                <anchor moveWithCells="1">
                  <from>
                    <xdr:col>3</xdr:col>
                    <xdr:colOff>2505075</xdr:colOff>
                    <xdr:row>47</xdr:row>
                    <xdr:rowOff>485775</xdr:rowOff>
                  </from>
                  <to>
                    <xdr:col>3</xdr:col>
                    <xdr:colOff>3790950</xdr:colOff>
                    <xdr:row>47</xdr:row>
                    <xdr:rowOff>952500</xdr:rowOff>
                  </to>
                </anchor>
              </controlPr>
            </control>
          </mc:Choice>
        </mc:AlternateContent>
        <mc:AlternateContent xmlns:mc="http://schemas.openxmlformats.org/markup-compatibility/2006">
          <mc:Choice Requires="x14">
            <control shapeId="58375" r:id="rId13" name="Check Box 7">
              <controlPr defaultSize="0" autoFill="0" autoLine="0" autoPict="0">
                <anchor moveWithCells="1">
                  <from>
                    <xdr:col>3</xdr:col>
                    <xdr:colOff>95250</xdr:colOff>
                    <xdr:row>47</xdr:row>
                    <xdr:rowOff>1371600</xdr:rowOff>
                  </from>
                  <to>
                    <xdr:col>3</xdr:col>
                    <xdr:colOff>1628775</xdr:colOff>
                    <xdr:row>47</xdr:row>
                    <xdr:rowOff>1743075</xdr:rowOff>
                  </to>
                </anchor>
              </controlPr>
            </control>
          </mc:Choice>
        </mc:AlternateContent>
        <mc:AlternateContent xmlns:mc="http://schemas.openxmlformats.org/markup-compatibility/2006">
          <mc:Choice Requires="x14">
            <control shapeId="58374" r:id="rId14" name="Check Box 6">
              <controlPr defaultSize="0" autoFill="0" autoLine="0" autoPict="0">
                <anchor moveWithCells="1">
                  <from>
                    <xdr:col>3</xdr:col>
                    <xdr:colOff>2514600</xdr:colOff>
                    <xdr:row>47</xdr:row>
                    <xdr:rowOff>1085850</xdr:rowOff>
                  </from>
                  <to>
                    <xdr:col>3</xdr:col>
                    <xdr:colOff>3800475</xdr:colOff>
                    <xdr:row>47</xdr:row>
                    <xdr:rowOff>1209675</xdr:rowOff>
                  </to>
                </anchor>
              </controlPr>
            </control>
          </mc:Choice>
        </mc:AlternateContent>
        <mc:AlternateContent xmlns:mc="http://schemas.openxmlformats.org/markup-compatibility/2006">
          <mc:Choice Requires="x14">
            <control shapeId="58373" r:id="rId15" name="Check Box 5">
              <controlPr defaultSize="0" autoFill="0" autoLine="0" autoPict="0">
                <anchor moveWithCells="1">
                  <from>
                    <xdr:col>3</xdr:col>
                    <xdr:colOff>2495550</xdr:colOff>
                    <xdr:row>47</xdr:row>
                    <xdr:rowOff>104775</xdr:rowOff>
                  </from>
                  <to>
                    <xdr:col>3</xdr:col>
                    <xdr:colOff>3790950</xdr:colOff>
                    <xdr:row>47</xdr:row>
                    <xdr:rowOff>438150</xdr:rowOff>
                  </to>
                </anchor>
              </controlPr>
            </control>
          </mc:Choice>
        </mc:AlternateContent>
        <mc:AlternateContent xmlns:mc="http://schemas.openxmlformats.org/markup-compatibility/2006">
          <mc:Choice Requires="x14">
            <control shapeId="58388" r:id="rId16" name="Check Box 20">
              <controlPr defaultSize="0" autoFill="0" autoLine="0" autoPict="0">
                <anchor moveWithCells="1">
                  <from>
                    <xdr:col>3</xdr:col>
                    <xdr:colOff>133350</xdr:colOff>
                    <xdr:row>47</xdr:row>
                    <xdr:rowOff>95250</xdr:rowOff>
                  </from>
                  <to>
                    <xdr:col>3</xdr:col>
                    <xdr:colOff>2076450</xdr:colOff>
                    <xdr:row>47</xdr:row>
                    <xdr:rowOff>285750</xdr:rowOff>
                  </to>
                </anchor>
              </controlPr>
            </control>
          </mc:Choice>
        </mc:AlternateContent>
        <mc:AlternateContent xmlns:mc="http://schemas.openxmlformats.org/markup-compatibility/2006">
          <mc:Choice Requires="x14">
            <control shapeId="58389" r:id="rId17" name="Check Box 21">
              <controlPr defaultSize="0" autoFill="0" autoLine="0" autoPict="0">
                <anchor moveWithCells="1">
                  <from>
                    <xdr:col>3</xdr:col>
                    <xdr:colOff>133350</xdr:colOff>
                    <xdr:row>47</xdr:row>
                    <xdr:rowOff>323850</xdr:rowOff>
                  </from>
                  <to>
                    <xdr:col>3</xdr:col>
                    <xdr:colOff>2076450</xdr:colOff>
                    <xdr:row>47</xdr:row>
                    <xdr:rowOff>495300</xdr:rowOff>
                  </to>
                </anchor>
              </controlPr>
            </control>
          </mc:Choice>
        </mc:AlternateContent>
        <mc:AlternateContent xmlns:mc="http://schemas.openxmlformats.org/markup-compatibility/2006">
          <mc:Choice Requires="x14">
            <control shapeId="58390" r:id="rId18" name="Check Box 22">
              <controlPr defaultSize="0" autoFill="0" autoLine="0" autoPict="0">
                <anchor moveWithCells="1">
                  <from>
                    <xdr:col>3</xdr:col>
                    <xdr:colOff>133350</xdr:colOff>
                    <xdr:row>47</xdr:row>
                    <xdr:rowOff>533400</xdr:rowOff>
                  </from>
                  <to>
                    <xdr:col>3</xdr:col>
                    <xdr:colOff>2076450</xdr:colOff>
                    <xdr:row>47</xdr:row>
                    <xdr:rowOff>714375</xdr:rowOff>
                  </to>
                </anchor>
              </controlPr>
            </control>
          </mc:Choice>
        </mc:AlternateContent>
        <mc:AlternateContent xmlns:mc="http://schemas.openxmlformats.org/markup-compatibility/2006">
          <mc:Choice Requires="x14">
            <control shapeId="58391" r:id="rId19" name="Check Box 23">
              <controlPr defaultSize="0" autoFill="0" autoLine="0" autoPict="0">
                <anchor moveWithCells="1">
                  <from>
                    <xdr:col>3</xdr:col>
                    <xdr:colOff>133350</xdr:colOff>
                    <xdr:row>47</xdr:row>
                    <xdr:rowOff>762000</xdr:rowOff>
                  </from>
                  <to>
                    <xdr:col>3</xdr:col>
                    <xdr:colOff>2076450</xdr:colOff>
                    <xdr:row>47</xdr:row>
                    <xdr:rowOff>942975</xdr:rowOff>
                  </to>
                </anchor>
              </controlPr>
            </control>
          </mc:Choice>
        </mc:AlternateContent>
        <mc:AlternateContent xmlns:mc="http://schemas.openxmlformats.org/markup-compatibility/2006">
          <mc:Choice Requires="x14">
            <control shapeId="58392" r:id="rId20" name="Check Box 24">
              <controlPr defaultSize="0" autoFill="0" autoLine="0" autoPict="0">
                <anchor moveWithCells="1">
                  <from>
                    <xdr:col>3</xdr:col>
                    <xdr:colOff>133350</xdr:colOff>
                    <xdr:row>47</xdr:row>
                    <xdr:rowOff>981075</xdr:rowOff>
                  </from>
                  <to>
                    <xdr:col>3</xdr:col>
                    <xdr:colOff>2057400</xdr:colOff>
                    <xdr:row>47</xdr:row>
                    <xdr:rowOff>1162050</xdr:rowOff>
                  </to>
                </anchor>
              </controlPr>
            </control>
          </mc:Choice>
        </mc:AlternateContent>
        <mc:AlternateContent xmlns:mc="http://schemas.openxmlformats.org/markup-compatibility/2006">
          <mc:Choice Requires="x14">
            <control shapeId="58393" r:id="rId21" name="Check Box 25">
              <controlPr defaultSize="0" autoFill="0" autoLine="0" autoPict="0">
                <anchor moveWithCells="1">
                  <from>
                    <xdr:col>3</xdr:col>
                    <xdr:colOff>2057400</xdr:colOff>
                    <xdr:row>46</xdr:row>
                    <xdr:rowOff>342900</xdr:rowOff>
                  </from>
                  <to>
                    <xdr:col>3</xdr:col>
                    <xdr:colOff>3990975</xdr:colOff>
                    <xdr:row>47</xdr:row>
                    <xdr:rowOff>19050</xdr:rowOff>
                  </to>
                </anchor>
              </controlPr>
            </control>
          </mc:Choice>
        </mc:AlternateContent>
        <mc:AlternateContent xmlns:mc="http://schemas.openxmlformats.org/markup-compatibility/2006">
          <mc:Choice Requires="x14">
            <control shapeId="58395" r:id="rId22" name="Check Box 27">
              <controlPr defaultSize="0" autoFill="0" autoLine="0" autoPict="0">
                <anchor moveWithCells="1">
                  <from>
                    <xdr:col>3</xdr:col>
                    <xdr:colOff>114300</xdr:colOff>
                    <xdr:row>47</xdr:row>
                    <xdr:rowOff>1200150</xdr:rowOff>
                  </from>
                  <to>
                    <xdr:col>3</xdr:col>
                    <xdr:colOff>3028950</xdr:colOff>
                    <xdr:row>47</xdr:row>
                    <xdr:rowOff>1390650</xdr:rowOff>
                  </to>
                </anchor>
              </controlPr>
            </control>
          </mc:Choice>
        </mc:AlternateContent>
        <mc:AlternateContent xmlns:mc="http://schemas.openxmlformats.org/markup-compatibility/2006">
          <mc:Choice Requires="x14">
            <control shapeId="58396" r:id="rId23" name="Check Box 28">
              <controlPr defaultSize="0" autoFill="0" autoLine="0" autoPict="0">
                <anchor moveWithCells="1">
                  <from>
                    <xdr:col>3</xdr:col>
                    <xdr:colOff>2057400</xdr:colOff>
                    <xdr:row>47</xdr:row>
                    <xdr:rowOff>790575</xdr:rowOff>
                  </from>
                  <to>
                    <xdr:col>3</xdr:col>
                    <xdr:colOff>3990975</xdr:colOff>
                    <xdr:row>47</xdr:row>
                    <xdr:rowOff>971550</xdr:rowOff>
                  </to>
                </anchor>
              </controlPr>
            </control>
          </mc:Choice>
        </mc:AlternateContent>
        <mc:AlternateContent xmlns:mc="http://schemas.openxmlformats.org/markup-compatibility/2006">
          <mc:Choice Requires="x14">
            <control shapeId="58398" r:id="rId24" name="Check Box 30">
              <controlPr defaultSize="0" autoFill="0" autoLine="0" autoPict="0">
                <anchor moveWithCells="1">
                  <from>
                    <xdr:col>3</xdr:col>
                    <xdr:colOff>2057400</xdr:colOff>
                    <xdr:row>47</xdr:row>
                    <xdr:rowOff>323850</xdr:rowOff>
                  </from>
                  <to>
                    <xdr:col>3</xdr:col>
                    <xdr:colOff>3990975</xdr:colOff>
                    <xdr:row>47</xdr:row>
                    <xdr:rowOff>819150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CAEB2055-8FD4-4C01-8F51-08634300AE59}">
            <xm:f>OR($D$7='Drop Downs'!$J$3,$D$7='Drop Downs'!$J$4,$D$7='Drop Downs'!$J$5,$D$7='Drop Downs'!$J$6)</xm:f>
            <x14:dxf>
              <font>
                <strike/>
              </font>
            </x14:dxf>
          </x14:cfRule>
          <xm:sqref>C11:D12</xm:sqref>
        </x14:conditionalFormatting>
        <x14:conditionalFormatting xmlns:xm="http://schemas.microsoft.com/office/excel/2006/main">
          <x14:cfRule type="expression" priority="8" id="{864D18EF-8B15-4F8F-98B5-D23CE4FC08C4}">
            <xm:f>OR($D$7='Drop Downs'!$J$2,$D$7='Drop Downs'!$J$6)</xm:f>
            <x14:dxf>
              <font>
                <strike/>
              </font>
            </x14:dxf>
          </x14:cfRule>
          <xm:sqref>C14:D18</xm:sqref>
        </x14:conditionalFormatting>
        <x14:conditionalFormatting xmlns:xm="http://schemas.microsoft.com/office/excel/2006/main">
          <x14:cfRule type="expression" priority="7" id="{1E181D04-4103-4646-A2EE-00DE6C5C12A2}">
            <xm:f>OR($D$7='Drop Downs'!$J$2,$D$7='Drop Downs'!$J$3,$D$7='Drop Downs'!$J$4,$D$7='Drop Downs'!$J$5)</xm:f>
            <x14:dxf>
              <font>
                <strike/>
              </font>
            </x14:dxf>
          </x14:cfRule>
          <xm:sqref>C20:D25</xm:sqref>
        </x14:conditionalFormatting>
        <x14:conditionalFormatting xmlns:xm="http://schemas.microsoft.com/office/excel/2006/main">
          <x14:cfRule type="expression" priority="16" id="{74C60DA5-1D9F-497A-8CC1-9B99F022A80A}">
            <xm:f>$D$30='Drop Downs'!$S$2</xm:f>
            <x14:dxf>
              <font>
                <color rgb="FFFF0000"/>
              </font>
              <border>
                <left/>
                <right/>
                <top style="thin">
                  <color auto="1"/>
                </top>
                <bottom/>
                <vertical/>
                <horizontal/>
              </border>
            </x14:dxf>
          </x14:cfRule>
          <xm:sqref>C31:D31</xm:sqref>
        </x14:conditionalFormatting>
        <x14:conditionalFormatting xmlns:xm="http://schemas.microsoft.com/office/excel/2006/main">
          <x14:cfRule type="expression" priority="6" id="{EB535E4A-2975-4DDA-AC47-10B68755E2D9}">
            <xm:f>$D$30='Drop Downs'!$S$2</xm:f>
            <x14:dxf>
              <font>
                <strike/>
              </font>
            </x14:dxf>
          </x14:cfRule>
          <xm:sqref>C32:D35</xm:sqref>
        </x14:conditionalFormatting>
        <x14:conditionalFormatting xmlns:xm="http://schemas.microsoft.com/office/excel/2006/main">
          <x14:cfRule type="expression" priority="5" id="{0637E368-7A5A-4C69-A0B1-DDF9CC66248E}">
            <xm:f>$D$30='Drop Downs'!$S$3</xm:f>
            <x14:dxf>
              <font>
                <strike/>
              </font>
            </x14:dxf>
          </x14:cfRule>
          <xm:sqref>C37:D37 C38:C40</xm:sqref>
        </x14:conditionalFormatting>
        <x14:conditionalFormatting xmlns:xm="http://schemas.microsoft.com/office/excel/2006/main">
          <x14:cfRule type="expression" priority="22" id="{CDE3A489-D61F-453A-B21C-7EB0EDCB02F3}">
            <xm:f>$D$12='Drop Downs'!$R$7</xm:f>
            <x14:dxf>
              <font>
                <color auto="1"/>
              </font>
            </x14:dxf>
          </x14:cfRule>
          <xm:sqref>E11</xm:sqref>
        </x14:conditionalFormatting>
        <x14:conditionalFormatting xmlns:xm="http://schemas.microsoft.com/office/excel/2006/main">
          <x14:cfRule type="expression" priority="21" id="{68513B14-A826-4E0E-9527-5146C3190E97}">
            <xm:f>$D$12='Drop Downs'!$R$7</xm:f>
            <x14:dxf>
              <font>
                <color auto="1"/>
              </font>
              <fill>
                <patternFill>
                  <bgColor rgb="FFE5F2FC"/>
                </patternFill>
              </fill>
              <border>
                <left style="thin">
                  <color auto="1"/>
                </left>
                <right style="thin">
                  <color auto="1"/>
                </right>
                <top style="thin">
                  <color auto="1"/>
                </top>
                <bottom style="thin">
                  <color auto="1"/>
                </bottom>
              </border>
            </x14:dxf>
          </x14:cfRule>
          <xm:sqref>E12</xm:sqref>
        </x14:conditionalFormatting>
        <x14:conditionalFormatting xmlns:xm="http://schemas.microsoft.com/office/excel/2006/main">
          <x14:cfRule type="expression" priority="20" id="{000BB164-C966-4BA7-AFDD-4872BF4B7B87}">
            <xm:f>$D$17='Drop Downs'!$R$7</xm:f>
            <x14:dxf>
              <font>
                <color auto="1"/>
              </font>
            </x14:dxf>
          </x14:cfRule>
          <xm:sqref>E16</xm:sqref>
        </x14:conditionalFormatting>
        <x14:conditionalFormatting xmlns:xm="http://schemas.microsoft.com/office/excel/2006/main">
          <x14:cfRule type="expression" priority="19" id="{E346535C-F2C1-40E4-A55A-A2657AD7BC15}">
            <xm:f>$D$17='Drop Downs'!$R$7</xm:f>
            <x14:dxf>
              <font>
                <color auto="1"/>
              </font>
              <fill>
                <patternFill>
                  <bgColor rgb="FFE5F2FC"/>
                </patternFill>
              </fill>
              <border>
                <left style="thin">
                  <color auto="1"/>
                </left>
                <right style="thin">
                  <color auto="1"/>
                </right>
                <top style="thin">
                  <color auto="1"/>
                </top>
                <bottom style="thin">
                  <color auto="1"/>
                </bottom>
                <vertical/>
                <horizontal/>
              </border>
            </x14:dxf>
          </x14:cfRule>
          <xm:sqref>E17</xm:sqref>
        </x14:conditionalFormatting>
        <x14:conditionalFormatting xmlns:xm="http://schemas.microsoft.com/office/excel/2006/main">
          <x14:cfRule type="expression" priority="18" id="{69F9C474-265C-4AA6-99EC-470358CC81DF}">
            <xm:f>$D$23='Drop Downs'!$R$7</xm:f>
            <x14:dxf>
              <font>
                <color auto="1"/>
              </font>
            </x14:dxf>
          </x14:cfRule>
          <xm:sqref>E22</xm:sqref>
        </x14:conditionalFormatting>
        <x14:conditionalFormatting xmlns:xm="http://schemas.microsoft.com/office/excel/2006/main">
          <x14:cfRule type="expression" priority="17" id="{D1779337-B180-45A0-A1DB-B47A4E3E11C6}">
            <xm:f>$D$23='Drop Downs'!$R$7</xm:f>
            <x14:dxf>
              <font>
                <color auto="1"/>
              </font>
              <fill>
                <patternFill>
                  <bgColor rgb="FFE5F2FC"/>
                </patternFill>
              </fill>
              <border>
                <left style="thin">
                  <color auto="1"/>
                </left>
                <right style="thin">
                  <color auto="1"/>
                </right>
                <top style="thin">
                  <color auto="1"/>
                </top>
                <bottom style="thin">
                  <color auto="1"/>
                </bottom>
                <vertical/>
                <horizontal/>
              </border>
            </x14:dxf>
          </x14:cfRule>
          <xm:sqref>E23</xm:sqref>
        </x14:conditionalFormatting>
        <x14:conditionalFormatting xmlns:xm="http://schemas.microsoft.com/office/excel/2006/main">
          <x14:cfRule type="expression" priority="1" id="{E6743D6D-B602-43E7-8A5A-4944BFFD0279}">
            <xm:f>$D55='Drop Downs'!$Q$6</xm:f>
            <x14:dxf>
              <font>
                <color auto="1"/>
              </font>
            </x14:dxf>
          </x14:cfRule>
          <xm:sqref>E54</xm:sqref>
        </x14:conditionalFormatting>
        <x14:conditionalFormatting xmlns:xm="http://schemas.microsoft.com/office/excel/2006/main">
          <x14:cfRule type="expression" priority="2" id="{EFAE95AF-448D-4C8B-990D-659D7B15003E}">
            <xm:f>$D55='Drop Downs'!$Q$6</xm:f>
            <x14:dxf>
              <font>
                <color auto="1"/>
              </font>
              <fill>
                <patternFill>
                  <bgColor rgb="FFE5F2FC"/>
                </patternFill>
              </fill>
              <border>
                <left style="thin">
                  <color auto="1"/>
                </left>
                <right style="thin">
                  <color auto="1"/>
                </right>
                <top style="thin">
                  <color auto="1"/>
                </top>
                <bottom style="thin">
                  <color auto="1"/>
                </bottom>
                <vertical/>
                <horizontal/>
              </border>
            </x14:dxf>
          </x14:cfRule>
          <xm:sqref>E55</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A00-000000000000}">
          <x14:formula1>
            <xm:f>'Drop Downs'!$J$2:$J$6</xm:f>
          </x14:formula1>
          <xm:sqref>D7</xm:sqref>
        </x14:dataValidation>
        <x14:dataValidation type="list" allowBlank="1" showInputMessage="1" showErrorMessage="1" xr:uid="{00000000-0002-0000-0A00-000001000000}">
          <x14:formula1>
            <xm:f>'Drop Downs'!$N$2:$N$3</xm:f>
          </x14:formula1>
          <xm:sqref>D16 D22 D60:D61 D68 D35 D40</xm:sqref>
        </x14:dataValidation>
        <x14:dataValidation type="list" allowBlank="1" showInputMessage="1" showErrorMessage="1" xr:uid="{00000000-0002-0000-0A00-000002000000}">
          <x14:formula1>
            <xm:f>'Drop Downs'!$R$2:$R$7</xm:f>
          </x14:formula1>
          <xm:sqref>D17 D12</xm:sqref>
        </x14:dataValidation>
        <x14:dataValidation type="list" allowBlank="1" showInputMessage="1" showErrorMessage="1" error="Please provide a numerical value" xr:uid="{00000000-0002-0000-0A00-000003000000}">
          <x14:formula1>
            <xm:f>'Drop Downs'!$S$2:$S$3</xm:f>
          </x14:formula1>
          <xm:sqref>D30</xm:sqref>
        </x14:dataValidation>
        <x14:dataValidation type="list" allowBlank="1" showInputMessage="1" showErrorMessage="1" xr:uid="{00000000-0002-0000-0A00-000004000000}">
          <x14:formula1>
            <xm:f>'Drop Downs'!$AF$2:$AF$12</xm:f>
          </x14:formula1>
          <xm:sqref>D63:E66</xm:sqref>
        </x14:dataValidation>
        <x14:dataValidation type="list" allowBlank="1" showInputMessage="1" showErrorMessage="1" xr:uid="{00000000-0002-0000-0A00-000005000000}">
          <x14:formula1>
            <xm:f>'Drop Downs'!$O$2:$O$5</xm:f>
          </x14:formula1>
          <xm:sqref>D23</xm:sqref>
        </x14:dataValidation>
        <x14:dataValidation type="list" allowBlank="1" showInputMessage="1" showErrorMessage="1" xr:uid="{00000000-0002-0000-0A00-000006000000}">
          <x14:formula1>
            <xm:f>'Drop Downs'!$P$2:$P$4</xm:f>
          </x14:formula1>
          <xm:sqref>D34</xm:sqref>
        </x14:dataValidation>
        <x14:dataValidation type="list" allowBlank="1" showInputMessage="1" showErrorMessage="1" xr:uid="{00000000-0002-0000-0A00-000007000000}">
          <x14:formula1>
            <xm:f>'Drop Downs'!$Q$2:$Q$6</xm:f>
          </x14:formula1>
          <xm:sqref>D55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autoPageBreaks="0"/>
  </sheetPr>
  <dimension ref="B1:AT17"/>
  <sheetViews>
    <sheetView showGridLines="0" topLeftCell="B1" zoomScaleNormal="100" workbookViewId="0">
      <selection activeCell="D15" sqref="D15"/>
    </sheetView>
  </sheetViews>
  <sheetFormatPr defaultColWidth="14.28515625" defaultRowHeight="15" x14ac:dyDescent="0.25"/>
  <cols>
    <col min="1" max="1" width="10.28515625" customWidth="1"/>
    <col min="2" max="2" width="14.28515625" customWidth="1"/>
    <col min="3" max="3" width="65.28515625" customWidth="1"/>
    <col min="4" max="4" width="61.7109375" customWidth="1"/>
    <col min="5" max="5" width="54.5703125" customWidth="1"/>
    <col min="7" max="33" width="14.28515625" style="50"/>
    <col min="34" max="46" width="14.28515625" style="47"/>
  </cols>
  <sheetData>
    <row r="1" spans="2:8" ht="115.9" customHeight="1" x14ac:dyDescent="0.25">
      <c r="D1" s="125" t="s">
        <v>6197</v>
      </c>
    </row>
    <row r="2" spans="2:8" ht="40.15" customHeight="1" thickBot="1" x14ac:dyDescent="0.3"/>
    <row r="3" spans="2:8" ht="34.5" customHeight="1" x14ac:dyDescent="0.4">
      <c r="B3" s="12"/>
      <c r="C3" s="332" t="s">
        <v>38</v>
      </c>
      <c r="D3" s="332"/>
      <c r="E3" s="13"/>
      <c r="F3" s="30"/>
      <c r="G3" s="104"/>
      <c r="H3" s="105"/>
    </row>
    <row r="4" spans="2:8" x14ac:dyDescent="0.25">
      <c r="B4" s="15"/>
      <c r="C4" s="1"/>
      <c r="D4" s="1"/>
      <c r="E4" s="1"/>
      <c r="H4" s="106"/>
    </row>
    <row r="5" spans="2:8" ht="26.25" x14ac:dyDescent="0.25">
      <c r="B5" s="15"/>
      <c r="C5" s="120" t="s">
        <v>38</v>
      </c>
      <c r="H5" s="106"/>
    </row>
    <row r="6" spans="2:8" ht="258" customHeight="1" x14ac:dyDescent="0.25">
      <c r="B6" s="15"/>
      <c r="C6" s="39" t="s">
        <v>6216</v>
      </c>
      <c r="D6" s="122"/>
      <c r="H6" s="106"/>
    </row>
    <row r="7" spans="2:8" ht="30" x14ac:dyDescent="0.25">
      <c r="B7" s="15"/>
      <c r="C7" s="39" t="s">
        <v>6217</v>
      </c>
      <c r="D7" s="63"/>
      <c r="H7" s="106"/>
    </row>
    <row r="8" spans="2:8" ht="200.25" customHeight="1" x14ac:dyDescent="0.25">
      <c r="B8" s="15"/>
      <c r="C8" s="39" t="s">
        <v>6477</v>
      </c>
      <c r="D8" s="188"/>
      <c r="H8" s="106"/>
    </row>
    <row r="9" spans="2:8" ht="48" customHeight="1" x14ac:dyDescent="0.3">
      <c r="B9" s="15"/>
      <c r="C9" s="39" t="s">
        <v>6218</v>
      </c>
      <c r="D9" s="188"/>
      <c r="E9" s="40"/>
      <c r="H9" s="106"/>
    </row>
    <row r="10" spans="2:8" ht="186" customHeight="1" x14ac:dyDescent="0.3">
      <c r="B10" s="15"/>
      <c r="C10" s="39" t="s">
        <v>6219</v>
      </c>
      <c r="D10" s="188"/>
      <c r="E10" s="40"/>
      <c r="H10" s="106"/>
    </row>
    <row r="11" spans="2:8" ht="186.75" customHeight="1" x14ac:dyDescent="0.25">
      <c r="B11" s="15"/>
      <c r="C11" s="39" t="s">
        <v>6220</v>
      </c>
      <c r="D11" s="188"/>
      <c r="E11" s="67"/>
      <c r="H11" s="106"/>
    </row>
    <row r="12" spans="2:8" ht="188.25" customHeight="1" x14ac:dyDescent="0.25">
      <c r="B12" s="15"/>
      <c r="C12" s="39" t="s">
        <v>6221</v>
      </c>
      <c r="D12" s="188"/>
      <c r="E12" s="67"/>
      <c r="H12" s="106"/>
    </row>
    <row r="13" spans="2:8" ht="44.65" customHeight="1" x14ac:dyDescent="0.25">
      <c r="B13" s="15"/>
      <c r="C13" s="39" t="s">
        <v>6222</v>
      </c>
      <c r="D13" s="63"/>
      <c r="H13" s="106"/>
    </row>
    <row r="14" spans="2:8" ht="117" customHeight="1" x14ac:dyDescent="0.25">
      <c r="B14" s="15"/>
      <c r="C14" s="39" t="s">
        <v>6483</v>
      </c>
      <c r="D14" s="122"/>
      <c r="H14" s="106"/>
    </row>
    <row r="15" spans="2:8" ht="102.75" customHeight="1" x14ac:dyDescent="0.25">
      <c r="B15" s="15"/>
      <c r="C15" s="39" t="s">
        <v>6464</v>
      </c>
      <c r="D15" s="122"/>
      <c r="H15" s="106"/>
    </row>
    <row r="16" spans="2:8" x14ac:dyDescent="0.25">
      <c r="B16" s="15"/>
      <c r="H16" s="106"/>
    </row>
    <row r="17" spans="2:8" ht="15.75" thickBot="1" x14ac:dyDescent="0.3">
      <c r="B17" s="17"/>
      <c r="C17" s="18"/>
      <c r="D17" s="18"/>
      <c r="E17" s="18"/>
      <c r="F17" s="18"/>
      <c r="G17" s="107"/>
      <c r="H17" s="108"/>
    </row>
  </sheetData>
  <sheetProtection algorithmName="SHA-512" hashValue="tJLFG609m7/0ViKsMz87x9/hRwYyUSQ5M3jYJ/SjUVXGzTqxNMrWd8fwWUnJolWqLVm6AeaVUHfGvQh8jcjhNw==" saltValue="saZmLCJzy3LoSwhDEyYPug==" spinCount="100000" sheet="1" formatCells="0" formatRows="0"/>
  <mergeCells count="1">
    <mergeCell ref="C3:D3"/>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D82D3EDF-FCDF-47EE-81D0-8B3B8669D82C}">
            <xm:f>AND(Weighting!$X$5="Yes",Weighting!$X$7="No")</xm:f>
            <x14:dxf>
              <font>
                <strike/>
              </font>
            </x14:dxf>
          </x14:cfRule>
          <xm:sqref>C5:D15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 Downs'!$N$2:$N$3</xm:f>
          </x14:formula1>
          <xm:sqref>D7</xm:sqref>
        </x14:dataValidation>
        <x14:dataValidation type="list" allowBlank="1" showInputMessage="1" showErrorMessage="1" xr:uid="{00000000-0002-0000-0B00-000001000000}">
          <x14:formula1>
            <xm:f>'Drop Downs'!$AF$2:$AF$12</xm:f>
          </x14:formula1>
          <xm:sqref>D13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autoPageBreaks="0"/>
  </sheetPr>
  <dimension ref="B1:AT16"/>
  <sheetViews>
    <sheetView showGridLines="0" topLeftCell="A7" zoomScaleNormal="100" workbookViewId="0">
      <selection activeCell="B3" sqref="B3"/>
    </sheetView>
  </sheetViews>
  <sheetFormatPr defaultColWidth="14.28515625" defaultRowHeight="15" x14ac:dyDescent="0.25"/>
  <cols>
    <col min="1" max="1" width="10.28515625" customWidth="1"/>
    <col min="2" max="2" width="14.28515625" customWidth="1"/>
    <col min="3" max="3" width="56.42578125" customWidth="1"/>
    <col min="4" max="4" width="61.7109375" customWidth="1"/>
    <col min="5" max="5" width="54.5703125" customWidth="1"/>
    <col min="7" max="8" width="14.28515625" style="50"/>
    <col min="9" max="9" width="14.28515625" style="51"/>
    <col min="10" max="14" width="14.28515625" style="50"/>
    <col min="15" max="25" width="14.28515625" style="51"/>
    <col min="26" max="33" width="14.28515625" style="50"/>
    <col min="34" max="46" width="14.28515625" style="47"/>
  </cols>
  <sheetData>
    <row r="1" spans="2:14" ht="115.9" customHeight="1" x14ac:dyDescent="0.25">
      <c r="D1" s="125" t="s">
        <v>6197</v>
      </c>
    </row>
    <row r="2" spans="2:14" ht="40.15" customHeight="1" thickBot="1" x14ac:dyDescent="0.3"/>
    <row r="3" spans="2:14" ht="36" customHeight="1" x14ac:dyDescent="0.4">
      <c r="B3" s="12"/>
      <c r="C3" s="332" t="s">
        <v>4234</v>
      </c>
      <c r="D3" s="332"/>
      <c r="E3" s="13"/>
      <c r="F3" s="30"/>
      <c r="G3" s="104"/>
      <c r="H3" s="105"/>
    </row>
    <row r="4" spans="2:14" ht="54.75" customHeight="1" x14ac:dyDescent="0.25">
      <c r="B4" s="15"/>
      <c r="C4" s="333" t="s">
        <v>4565</v>
      </c>
      <c r="D4" s="333"/>
      <c r="E4" s="1"/>
      <c r="H4" s="106"/>
    </row>
    <row r="5" spans="2:14" ht="23.25" x14ac:dyDescent="0.25">
      <c r="B5" s="15"/>
      <c r="C5" s="119" t="s">
        <v>4234</v>
      </c>
      <c r="H5" s="106"/>
    </row>
    <row r="6" spans="2:14" ht="60" customHeight="1" x14ac:dyDescent="0.25">
      <c r="B6" s="15"/>
      <c r="C6" s="39" t="s">
        <v>6484</v>
      </c>
      <c r="D6" s="122"/>
      <c r="H6" s="106"/>
    </row>
    <row r="7" spans="2:14" ht="45" x14ac:dyDescent="0.25">
      <c r="B7" s="15"/>
      <c r="C7" s="39" t="s">
        <v>6472</v>
      </c>
      <c r="D7" s="122"/>
      <c r="H7" s="106"/>
    </row>
    <row r="8" spans="2:14" ht="52.9" customHeight="1" x14ac:dyDescent="0.25">
      <c r="B8" s="15"/>
      <c r="C8" s="39" t="s">
        <v>6473</v>
      </c>
      <c r="D8" s="122"/>
      <c r="H8" s="106"/>
    </row>
    <row r="9" spans="2:14" ht="112.5" customHeight="1" x14ac:dyDescent="0.3">
      <c r="B9" s="15"/>
      <c r="C9" s="39" t="s">
        <v>6577</v>
      </c>
      <c r="D9" s="122"/>
      <c r="E9" s="40"/>
      <c r="H9" s="106"/>
    </row>
    <row r="10" spans="2:14" ht="48" customHeight="1" x14ac:dyDescent="0.3">
      <c r="B10" s="15"/>
      <c r="C10" s="39" t="s">
        <v>6214</v>
      </c>
      <c r="D10" s="63"/>
      <c r="E10" s="40" t="s">
        <v>4233</v>
      </c>
      <c r="H10" s="106"/>
      <c r="J10" s="50" t="s">
        <v>4263</v>
      </c>
      <c r="K10" s="50" t="s">
        <v>4264</v>
      </c>
      <c r="L10" s="50" t="s">
        <v>4265</v>
      </c>
      <c r="M10" s="50" t="s">
        <v>6308</v>
      </c>
      <c r="N10" s="50" t="s">
        <v>4224</v>
      </c>
    </row>
    <row r="11" spans="2:14" ht="45" x14ac:dyDescent="0.25">
      <c r="B11" s="15"/>
      <c r="C11" s="39" t="s">
        <v>6307</v>
      </c>
      <c r="D11" s="59"/>
      <c r="E11" s="152"/>
      <c r="H11" s="106"/>
      <c r="J11" s="50" t="b">
        <v>0</v>
      </c>
      <c r="K11" s="50" t="b">
        <v>0</v>
      </c>
      <c r="L11" s="50" t="b">
        <v>0</v>
      </c>
      <c r="M11" s="50">
        <f>E11</f>
        <v>0</v>
      </c>
      <c r="N11" s="50" t="str">
        <f>IF(J11=TRUE,J10&amp;",","")&amp;IF(K11=TRUE,K10&amp;",","")&amp;IF(L11=TRUE,M11,"")</f>
        <v/>
      </c>
    </row>
    <row r="12" spans="2:14" ht="45" x14ac:dyDescent="0.25">
      <c r="B12" s="15"/>
      <c r="C12" s="39" t="s">
        <v>6215</v>
      </c>
      <c r="D12" s="122"/>
      <c r="E12" s="152"/>
      <c r="H12" s="106"/>
    </row>
    <row r="13" spans="2:14" ht="44.65" customHeight="1" x14ac:dyDescent="0.25">
      <c r="B13" s="15"/>
      <c r="C13" s="39" t="s">
        <v>6465</v>
      </c>
      <c r="D13" s="122"/>
      <c r="H13" s="106"/>
    </row>
    <row r="14" spans="2:14" ht="58.5" customHeight="1" x14ac:dyDescent="0.25">
      <c r="B14" s="15"/>
      <c r="C14" s="39" t="s">
        <v>6466</v>
      </c>
      <c r="D14" s="122"/>
      <c r="H14" s="106"/>
    </row>
    <row r="15" spans="2:14" x14ac:dyDescent="0.25">
      <c r="B15" s="15"/>
      <c r="H15" s="106"/>
    </row>
    <row r="16" spans="2:14" ht="15.75" thickBot="1" x14ac:dyDescent="0.3">
      <c r="B16" s="17"/>
      <c r="C16" s="18"/>
      <c r="D16" s="18"/>
      <c r="E16" s="18"/>
      <c r="F16" s="18"/>
      <c r="G16" s="107"/>
      <c r="H16" s="108"/>
    </row>
  </sheetData>
  <sheetProtection algorithmName="SHA-512" hashValue="Ii2djWMrQP4Q06B6XXWAejxRE3d4vdGwKQeWm/HCcVIJpuWXZD5Pu5jCu/DHmgbVL022nEIl6JuV8JDSiSWueQ==" saltValue="8oeaYsX42KWNWSMq80XMRA==" spinCount="100000" sheet="1" formatCells="0" formatRows="0"/>
  <mergeCells count="2">
    <mergeCell ref="C4:D4"/>
    <mergeCell ref="C3:D3"/>
  </mergeCells>
  <conditionalFormatting sqref="E10">
    <cfRule type="expression" dxfId="58" priority="4">
      <formula>$L$11=TRUE</formula>
    </cfRule>
  </conditionalFormatting>
  <conditionalFormatting sqref="E11">
    <cfRule type="expression" dxfId="57" priority="3">
      <formula>$L$11=TRUE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19" r:id="rId4" name="Check Box 3">
              <controlPr defaultSize="0" autoFill="0" autoLine="0" autoPict="0">
                <anchor moveWithCells="1">
                  <from>
                    <xdr:col>3</xdr:col>
                    <xdr:colOff>285750</xdr:colOff>
                    <xdr:row>10</xdr:row>
                    <xdr:rowOff>19050</xdr:rowOff>
                  </from>
                  <to>
                    <xdr:col>3</xdr:col>
                    <xdr:colOff>1590675</xdr:colOff>
                    <xdr:row>10</xdr:row>
                    <xdr:rowOff>266700</xdr:rowOff>
                  </to>
                </anchor>
              </controlPr>
            </control>
          </mc:Choice>
        </mc:AlternateContent>
        <mc:AlternateContent xmlns:mc="http://schemas.openxmlformats.org/markup-compatibility/2006">
          <mc:Choice Requires="x14">
            <control shapeId="60420" r:id="rId5" name="Check Box 4">
              <controlPr defaultSize="0" autoFill="0" autoLine="0" autoPict="0">
                <anchor moveWithCells="1">
                  <from>
                    <xdr:col>3</xdr:col>
                    <xdr:colOff>1962150</xdr:colOff>
                    <xdr:row>10</xdr:row>
                    <xdr:rowOff>19050</xdr:rowOff>
                  </from>
                  <to>
                    <xdr:col>3</xdr:col>
                    <xdr:colOff>3276600</xdr:colOff>
                    <xdr:row>10</xdr:row>
                    <xdr:rowOff>266700</xdr:rowOff>
                  </to>
                </anchor>
              </controlPr>
            </control>
          </mc:Choice>
        </mc:AlternateContent>
        <mc:AlternateContent xmlns:mc="http://schemas.openxmlformats.org/markup-compatibility/2006">
          <mc:Choice Requires="x14">
            <control shapeId="60421" r:id="rId6" name="Check Box 5">
              <controlPr defaultSize="0" autoFill="0" autoLine="0" autoPict="0">
                <anchor moveWithCells="1">
                  <from>
                    <xdr:col>3</xdr:col>
                    <xdr:colOff>1162050</xdr:colOff>
                    <xdr:row>10</xdr:row>
                    <xdr:rowOff>285750</xdr:rowOff>
                  </from>
                  <to>
                    <xdr:col>3</xdr:col>
                    <xdr:colOff>2647950</xdr:colOff>
                    <xdr:row>10</xdr:row>
                    <xdr:rowOff>523875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3977961-1715-4E4E-8C20-28386083AF83}">
            <xm:f>AND(Weighting!$X$5="Yes",Weighting!$X$8="No")</xm:f>
            <x14:dxf>
              <font>
                <strike/>
              </font>
            </x14:dxf>
          </x14:cfRule>
          <xm:sqref>C5:D14</xm:sqref>
        </x14:conditionalFormatting>
        <x14:conditionalFormatting xmlns:xm="http://schemas.microsoft.com/office/excel/2006/main">
          <x14:cfRule type="expression" priority="2" id="{1E7328C4-E855-49F9-B5FD-EEE54755CE30}">
            <xm:f>$D$12='Drop Downs'!$R$7</xm:f>
            <x14:dxf>
              <font>
                <color auto="1"/>
              </font>
              <fill>
                <patternFill>
                  <bgColor rgb="FFE5F2FC"/>
                </patternFill>
              </fill>
              <border>
                <left style="thin">
                  <color auto="1"/>
                </left>
                <right style="thin">
                  <color auto="1"/>
                </right>
                <top style="thin">
                  <color auto="1"/>
                </top>
                <bottom style="thin">
                  <color auto="1"/>
                </bottom>
                <vertical/>
                <horizontal/>
              </border>
            </x14:dxf>
          </x14:cfRule>
          <xm:sqref>E12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 Downs'!$W$2:$W$4</xm:f>
          </x14:formula1>
          <xm:sqref>D11</xm:sqref>
        </x14:dataValidation>
        <x14:dataValidation type="list" allowBlank="1" showInputMessage="1" showErrorMessage="1" xr:uid="{00000000-0002-0000-0C00-000001000000}">
          <x14:formula1>
            <xm:f>'Drop Downs'!$AF$2:$AF$12</xm:f>
          </x14:formula1>
          <xm:sqref>D10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autoPageBreaks="0"/>
  </sheetPr>
  <dimension ref="B1:AT13"/>
  <sheetViews>
    <sheetView showGridLines="0" topLeftCell="A3" zoomScaleNormal="100" workbookViewId="0">
      <selection activeCell="B3" sqref="B3"/>
    </sheetView>
  </sheetViews>
  <sheetFormatPr defaultColWidth="14.28515625" defaultRowHeight="15" x14ac:dyDescent="0.25"/>
  <cols>
    <col min="1" max="1" width="10.28515625" customWidth="1"/>
    <col min="2" max="2" width="14.28515625" customWidth="1"/>
    <col min="3" max="3" width="47.42578125" customWidth="1"/>
    <col min="4" max="4" width="61.7109375" customWidth="1"/>
    <col min="5" max="5" width="54.5703125" customWidth="1"/>
    <col min="7" max="33" width="14.28515625" style="50"/>
    <col min="34" max="46" width="14.28515625" style="47"/>
  </cols>
  <sheetData>
    <row r="1" spans="2:8" ht="115.9" customHeight="1" x14ac:dyDescent="0.25">
      <c r="D1" s="125" t="s">
        <v>6197</v>
      </c>
    </row>
    <row r="2" spans="2:8" ht="40.15" customHeight="1" thickBot="1" x14ac:dyDescent="0.3"/>
    <row r="3" spans="2:8" ht="26.25" x14ac:dyDescent="0.4">
      <c r="B3" s="12"/>
      <c r="C3" s="13"/>
      <c r="D3" s="127" t="s">
        <v>46</v>
      </c>
      <c r="E3" s="13"/>
      <c r="F3" s="30"/>
      <c r="G3" s="104"/>
      <c r="H3" s="105"/>
    </row>
    <row r="4" spans="2:8" x14ac:dyDescent="0.25">
      <c r="B4" s="15"/>
      <c r="C4" s="1"/>
      <c r="D4" s="1"/>
      <c r="E4" s="1"/>
      <c r="H4" s="106"/>
    </row>
    <row r="5" spans="2:8" ht="23.25" x14ac:dyDescent="0.25">
      <c r="B5" s="15"/>
      <c r="C5" s="119" t="s">
        <v>46</v>
      </c>
      <c r="H5" s="106"/>
    </row>
    <row r="6" spans="2:8" ht="60" customHeight="1" x14ac:dyDescent="0.3">
      <c r="B6" s="15"/>
      <c r="C6" s="39" t="s">
        <v>6223</v>
      </c>
      <c r="D6" s="122"/>
      <c r="E6" s="40" t="s">
        <v>4233</v>
      </c>
      <c r="H6" s="106"/>
    </row>
    <row r="7" spans="2:8" ht="53.25" customHeight="1" x14ac:dyDescent="0.25">
      <c r="B7" s="15"/>
      <c r="C7" s="39" t="s">
        <v>6224</v>
      </c>
      <c r="D7" s="180"/>
      <c r="E7" s="152"/>
      <c r="H7" s="106"/>
    </row>
    <row r="8" spans="2:8" ht="61.5" customHeight="1" x14ac:dyDescent="0.25">
      <c r="B8" s="15"/>
      <c r="C8" s="39" t="s">
        <v>6225</v>
      </c>
      <c r="D8" s="63"/>
      <c r="H8" s="106"/>
    </row>
    <row r="9" spans="2:8" ht="48" customHeight="1" x14ac:dyDescent="0.3">
      <c r="B9" s="15"/>
      <c r="C9" s="39" t="s">
        <v>6226</v>
      </c>
      <c r="D9" s="122"/>
      <c r="E9" s="169" t="s">
        <v>6575</v>
      </c>
      <c r="H9" s="106"/>
    </row>
    <row r="10" spans="2:8" ht="49.5" customHeight="1" x14ac:dyDescent="0.25">
      <c r="B10" s="15"/>
      <c r="C10" s="39" t="s">
        <v>6227</v>
      </c>
      <c r="D10" s="59"/>
      <c r="E10" s="152"/>
      <c r="H10" s="106"/>
    </row>
    <row r="11" spans="2:8" ht="63" customHeight="1" x14ac:dyDescent="0.25">
      <c r="B11" s="15"/>
      <c r="C11" s="39" t="s">
        <v>6476</v>
      </c>
      <c r="D11" s="122"/>
      <c r="E11" s="67"/>
      <c r="H11" s="106"/>
    </row>
    <row r="12" spans="2:8" x14ac:dyDescent="0.25">
      <c r="B12" s="15"/>
      <c r="H12" s="106"/>
    </row>
    <row r="13" spans="2:8" ht="15.75" thickBot="1" x14ac:dyDescent="0.3">
      <c r="B13" s="17"/>
      <c r="C13" s="18"/>
      <c r="D13" s="18"/>
      <c r="E13" s="18"/>
      <c r="F13" s="18"/>
      <c r="G13" s="107"/>
      <c r="H13" s="108"/>
    </row>
  </sheetData>
  <sheetProtection algorithmName="SHA-512" hashValue="l7ybLzwF0iHUwvBfLkmCOPTb9m2QGYEEu9KTepcW62khMtgGzmDQwAEcde/Bo8bQV6VuX5Snl+OrYUXAt4u40Q==" saltValue="qWVqtkrj4X0wZ2Cjogtaag==" spinCount="100000" sheet="1" formatCells="0" formatRows="0"/>
  <conditionalFormatting sqref="C11:D11">
    <cfRule type="expression" dxfId="54" priority="7">
      <formula>$D$10="3rd party vendor (Please Name)"</formula>
    </cfRule>
  </conditionalFormatting>
  <conditionalFormatting sqref="E9">
    <cfRule type="expression" dxfId="51" priority="3">
      <formula>$D$10="3rd party vendor (Please Name)"</formula>
    </cfRule>
  </conditionalFormatting>
  <conditionalFormatting sqref="E10">
    <cfRule type="expression" dxfId="50" priority="8">
      <formula>$D$10="3rd party vendor (Please Name)"</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737" id="{DEF7A97D-D2FB-4D82-A89C-DF54D9B9F6E5}">
            <xm:f>AND(Weighting!$X$5="Yes",Weighting!$X$9="No")</xm:f>
            <x14:dxf>
              <font>
                <strike/>
              </font>
            </x14:dxf>
          </x14:cfRule>
          <xm:sqref>C5:D11</xm:sqref>
        </x14:conditionalFormatting>
        <x14:conditionalFormatting xmlns:xm="http://schemas.microsoft.com/office/excel/2006/main">
          <x14:cfRule type="expression" priority="2" id="{995DD1AE-2F14-45BE-A5CB-34EDCF1B3656}">
            <xm:f>$D$7='Drop Downs'!$AC$12</xm:f>
            <x14:dxf>
              <font>
                <color auto="1"/>
              </font>
            </x14:dxf>
          </x14:cfRule>
          <xm:sqref>E6</xm:sqref>
        </x14:conditionalFormatting>
        <x14:conditionalFormatting xmlns:xm="http://schemas.microsoft.com/office/excel/2006/main">
          <x14:cfRule type="expression" priority="1" id="{B406E54C-ABC1-4DBB-8A42-7BED09AC4775}">
            <xm:f>$D$7='Drop Downs'!$AC$12</xm:f>
            <x14:dxf>
              <fill>
                <patternFill>
                  <bgColor rgb="FFE5F2FC"/>
                </patternFill>
              </fill>
              <border>
                <left style="thin">
                  <color auto="1"/>
                </left>
                <right style="thin">
                  <color auto="1"/>
                </right>
                <top style="thin">
                  <color auto="1"/>
                </top>
                <bottom style="thin">
                  <color auto="1"/>
                </bottom>
                <vertical/>
                <horizontal/>
              </border>
            </x14:dxf>
          </x14:cfRule>
          <xm:sqref>E7</xm:sqref>
        </x14:conditionalFormatting>
        <x14:conditionalFormatting xmlns:xm="http://schemas.microsoft.com/office/excel/2006/main">
          <x14:cfRule type="expression" priority="13" id="{41560ADD-5613-4B80-AF4A-C94C8DFC478E}">
            <xm:f>$D$10='Drop Downs'!$R$7</xm:f>
            <x14:dxf>
              <font>
                <color auto="1"/>
              </font>
              <fill>
                <patternFill>
                  <bgColor rgb="FFE5F2FC"/>
                </patternFill>
              </fill>
              <border>
                <left style="thin">
                  <color auto="1"/>
                </left>
                <right style="thin">
                  <color auto="1"/>
                </right>
                <top style="thin">
                  <color auto="1"/>
                </top>
                <bottom style="thin">
                  <color auto="1"/>
                </bottom>
                <vertical/>
                <horizontal/>
              </border>
            </x14:dxf>
          </x14:cfRule>
          <xm:sqref>E10</xm:sqref>
        </x14:conditionalFormatting>
        <x14:conditionalFormatting xmlns:xm="http://schemas.microsoft.com/office/excel/2006/main">
          <x14:cfRule type="expression" priority="12" id="{6C676F8A-37FC-45EE-8A67-5B1DF92F074D}">
            <xm:f>$D$11='Drop Downs'!$R$7</xm:f>
            <x14:dxf>
              <font>
                <color auto="1"/>
              </font>
              <fill>
                <patternFill>
                  <bgColor rgb="FFE5F2FC"/>
                </patternFill>
              </fill>
              <border>
                <left style="thin">
                  <color auto="1"/>
                </left>
                <right style="thin">
                  <color auto="1"/>
                </right>
                <top style="thin">
                  <color auto="1"/>
                </top>
                <bottom style="thin">
                  <color auto="1"/>
                </bottom>
                <vertical/>
                <horizontal/>
              </border>
            </x14:dxf>
          </x14:cfRule>
          <xm:sqref>E11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0000000}">
          <x14:formula1>
            <xm:f>'Drop Downs'!$N$2:$N$3</xm:f>
          </x14:formula1>
          <xm:sqref>D8</xm:sqref>
        </x14:dataValidation>
        <x14:dataValidation type="list" allowBlank="1" showInputMessage="1" showErrorMessage="1" xr:uid="{00000000-0002-0000-0D00-000001000000}">
          <x14:formula1>
            <xm:f>'Drop Downs'!$AC$2:$AC$12</xm:f>
          </x14:formula1>
          <xm:sqref>D7</xm:sqref>
        </x14:dataValidation>
        <x14:dataValidation type="list" allowBlank="1" showInputMessage="1" showErrorMessage="1" xr:uid="{00000000-0002-0000-0D00-000002000000}">
          <x14:formula1>
            <xm:f>'Drop Downs'!$V$3:$V$4</xm:f>
          </x14:formula1>
          <xm:sqref>D10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AR89"/>
  <sheetViews>
    <sheetView topLeftCell="A10" zoomScale="70" zoomScaleNormal="70" workbookViewId="0">
      <selection activeCell="C34" sqref="C34"/>
    </sheetView>
  </sheetViews>
  <sheetFormatPr defaultRowHeight="15" x14ac:dyDescent="0.25"/>
  <cols>
    <col min="1" max="1" width="32.28515625" bestFit="1" customWidth="1"/>
    <col min="2" max="2" width="13.7109375" customWidth="1"/>
    <col min="3" max="3" width="50.7109375" customWidth="1"/>
    <col min="4" max="4" width="47.28515625" bestFit="1" customWidth="1"/>
    <col min="5" max="5" width="14.7109375" bestFit="1" customWidth="1"/>
    <col min="6" max="6" width="48.28515625" bestFit="1" customWidth="1"/>
    <col min="7" max="7" width="82.28515625" bestFit="1" customWidth="1"/>
    <col min="8" max="8" width="14" bestFit="1" customWidth="1"/>
    <col min="9" max="9" width="15.7109375" bestFit="1" customWidth="1"/>
    <col min="10" max="10" width="17.7109375" customWidth="1"/>
    <col min="11" max="11" width="26.28515625" bestFit="1" customWidth="1"/>
    <col min="12" max="12" width="17.28515625" customWidth="1"/>
    <col min="13" max="13" width="12.7109375" customWidth="1"/>
    <col min="14" max="17" width="13" customWidth="1"/>
    <col min="19" max="19" width="84.7109375" bestFit="1" customWidth="1"/>
    <col min="20" max="20" width="12.28515625" bestFit="1" customWidth="1"/>
    <col min="21" max="21" width="13.28515625" bestFit="1" customWidth="1"/>
    <col min="22" max="22" width="8.7109375" customWidth="1"/>
    <col min="24" max="24" width="52.7109375" bestFit="1" customWidth="1"/>
    <col min="25" max="25" width="12.28515625" bestFit="1" customWidth="1"/>
    <col min="26" max="26" width="13.28515625" bestFit="1" customWidth="1"/>
    <col min="28" max="28" width="84.7109375" bestFit="1" customWidth="1"/>
    <col min="29" max="29" width="12.28515625" bestFit="1" customWidth="1"/>
    <col min="30" max="30" width="13.28515625" bestFit="1" customWidth="1"/>
    <col min="32" max="32" width="26.28515625" bestFit="1" customWidth="1"/>
    <col min="33" max="33" width="8.5703125" bestFit="1" customWidth="1"/>
    <col min="35" max="35" width="99.5703125" bestFit="1" customWidth="1"/>
    <col min="37" max="37" width="8.5703125" bestFit="1" customWidth="1"/>
    <col min="38" max="38" width="49.42578125" bestFit="1" customWidth="1"/>
    <col min="41" max="44" width="20.7109375" bestFit="1" customWidth="1"/>
  </cols>
  <sheetData>
    <row r="1" spans="1:44" x14ac:dyDescent="0.25">
      <c r="A1" t="s">
        <v>28</v>
      </c>
      <c r="B1" t="s">
        <v>4237</v>
      </c>
      <c r="C1" t="s">
        <v>4236</v>
      </c>
      <c r="D1" t="s">
        <v>4238</v>
      </c>
      <c r="E1" t="s">
        <v>6298</v>
      </c>
      <c r="F1" t="s">
        <v>6299</v>
      </c>
      <c r="G1" t="s">
        <v>6300</v>
      </c>
      <c r="H1" t="s">
        <v>6301</v>
      </c>
      <c r="I1" t="s">
        <v>6302</v>
      </c>
      <c r="J1" t="s">
        <v>6303</v>
      </c>
      <c r="K1" t="s">
        <v>6304</v>
      </c>
      <c r="L1" t="s">
        <v>6305</v>
      </c>
      <c r="M1" t="s">
        <v>6312</v>
      </c>
      <c r="N1" t="s">
        <v>6313</v>
      </c>
      <c r="P1" t="s">
        <v>4224</v>
      </c>
      <c r="S1" s="51" t="s">
        <v>4239</v>
      </c>
      <c r="T1" s="51" t="s">
        <v>6296</v>
      </c>
      <c r="U1" s="51" t="s">
        <v>6297</v>
      </c>
      <c r="V1" s="51"/>
      <c r="X1" t="s">
        <v>4236</v>
      </c>
      <c r="Y1" s="51" t="s">
        <v>6296</v>
      </c>
      <c r="Z1" s="51" t="s">
        <v>6297</v>
      </c>
      <c r="AB1" t="s">
        <v>4321</v>
      </c>
      <c r="AC1" s="51" t="s">
        <v>6296</v>
      </c>
      <c r="AD1" s="51" t="s">
        <v>6297</v>
      </c>
      <c r="AF1" t="s">
        <v>6291</v>
      </c>
      <c r="AI1" t="s">
        <v>4224</v>
      </c>
      <c r="AJ1" t="s">
        <v>6406</v>
      </c>
      <c r="AK1" t="s">
        <v>6407</v>
      </c>
      <c r="AL1" t="s">
        <v>6408</v>
      </c>
      <c r="AM1" t="s">
        <v>6432</v>
      </c>
      <c r="AO1" t="s">
        <v>4529</v>
      </c>
      <c r="AP1" t="s">
        <v>4531</v>
      </c>
      <c r="AQ1" t="s">
        <v>4530</v>
      </c>
      <c r="AR1" t="s">
        <v>4532</v>
      </c>
    </row>
    <row r="2" spans="1:44" x14ac:dyDescent="0.25">
      <c r="A2" t="s">
        <v>6278</v>
      </c>
      <c r="B2" t="str">
        <f>Weighting!H$10</f>
        <v>mClass</v>
      </c>
      <c r="C2" t="str">
        <f>Weighting!I$10</f>
        <v>District</v>
      </c>
      <c r="D2" t="str">
        <f>Weighting!J$10</f>
        <v>mClass</v>
      </c>
      <c r="E2" t="str">
        <f t="shared" ref="E2:E11" si="0">IFERROR(VLOOKUP(B2,S:T,2,FALSE),"")</f>
        <v>3rd Party</v>
      </c>
      <c r="F2">
        <f t="shared" ref="F2:F11" si="1">IFERROR(VLOOKUP(B2,S:U,3,FALSE),"")</f>
        <v>0</v>
      </c>
      <c r="G2" t="str">
        <f t="shared" ref="G2:G11" si="2">IFERROR(VLOOKUP(C2,X:Y,2,FALSE),"")</f>
        <v>District</v>
      </c>
      <c r="H2">
        <f t="shared" ref="H2:H11" si="3">IFERROR(VLOOKUP(C2,X:Z,3,FALSE),"")</f>
        <v>0</v>
      </c>
      <c r="I2" t="str">
        <f t="shared" ref="I2:I11" si="4">IFERROR(VLOOKUP(D2,AB:AC,2,FALSE),"")</f>
        <v>3rd Party</v>
      </c>
      <c r="J2">
        <f t="shared" ref="J2:J11" si="5">IFERROR(VLOOKUP(D2,AB:AD,3,FALSE),"")</f>
        <v>0</v>
      </c>
      <c r="K2" t="str">
        <f>E2&amp;","&amp;G2&amp;","&amp;I2</f>
        <v>3rd Party,District,3rd Party</v>
      </c>
      <c r="L2" t="str">
        <f>F2&amp;","&amp;H2&amp;","&amp;J2</f>
        <v>0,0,0</v>
      </c>
      <c r="M2" t="str">
        <f t="shared" ref="M2:M11" si="6">IFERROR(VLOOKUP(K2,AF:AG,2,FALSE),"")</f>
        <v>Option 2</v>
      </c>
      <c r="N2" t="str">
        <f t="shared" ref="N2:N11" si="7">IFERROR(VLOOKUP(L2,AF:AG,2,FALSE),"")</f>
        <v/>
      </c>
      <c r="P2" t="s">
        <v>4244</v>
      </c>
      <c r="Q2" t="str">
        <f>IF(OR(L14="Yes",M14="Yes"),"Yes","No")</f>
        <v>No</v>
      </c>
      <c r="S2" s="72" t="s">
        <v>4240</v>
      </c>
      <c r="T2" s="161" t="s">
        <v>4241</v>
      </c>
      <c r="U2" s="161"/>
      <c r="V2" s="161"/>
      <c r="X2" t="s">
        <v>2975</v>
      </c>
      <c r="Y2" t="s">
        <v>2975</v>
      </c>
      <c r="AB2" s="72" t="s">
        <v>4260</v>
      </c>
      <c r="AC2" s="161" t="s">
        <v>4241</v>
      </c>
      <c r="AD2" s="161"/>
      <c r="AF2" s="161" t="s">
        <v>6292</v>
      </c>
      <c r="AG2" t="s">
        <v>4244</v>
      </c>
      <c r="AI2" s="72" t="s">
        <v>6318</v>
      </c>
      <c r="AJ2">
        <f>COUNTIF($B$26:$B$65,AI2)</f>
        <v>0</v>
      </c>
      <c r="AK2" t="s">
        <v>4244</v>
      </c>
      <c r="AL2" s="72" t="s">
        <v>4260</v>
      </c>
      <c r="AM2" t="str">
        <f>IF(AJ2&gt;0,"Yes","No")</f>
        <v>No</v>
      </c>
      <c r="AO2" t="str" cm="1">
        <f t="array" ref="AO2">_xlfn.TEXTJOIN(",",TRUE,IF(AM2:AM23="Yes",AL2:AL23,""))</f>
        <v/>
      </c>
      <c r="AP2" t="str" cm="1">
        <f t="array" ref="AP2">_xlfn.TEXTJOIN(",",TRUE,IF(AM24:AM45="Yes",AL24:AL45,""))</f>
        <v>End of year STAAR result,mClass,Other assessment please reference weighting tab</v>
      </c>
      <c r="AQ2" t="str" cm="1">
        <f t="array" ref="AQ2">_xlfn.TEXTJOIN(",",TRUE,IF(AM46:AM67="Yes",AL46:AL67,""))</f>
        <v/>
      </c>
      <c r="AR2" t="str" cm="1">
        <f t="array" ref="AR2">_xlfn.TEXTJOIN(",",TRUE,IF(AM68:AM89="Yes",AL68:AL89,""))</f>
        <v/>
      </c>
    </row>
    <row r="3" spans="1:44" x14ac:dyDescent="0.25">
      <c r="A3" t="s">
        <v>6279</v>
      </c>
      <c r="B3" t="str">
        <f>Weighting!H$17</f>
        <v>STAAR Released</v>
      </c>
      <c r="C3" t="str">
        <f>Weighting!I$17</f>
        <v>District</v>
      </c>
      <c r="D3" t="str">
        <f>Weighting!J$17</f>
        <v>End of year STAAR result</v>
      </c>
      <c r="E3" t="str">
        <f t="shared" si="0"/>
        <v>3rd Party</v>
      </c>
      <c r="F3">
        <f t="shared" si="1"/>
        <v>0</v>
      </c>
      <c r="G3" t="str">
        <f t="shared" si="2"/>
        <v>District</v>
      </c>
      <c r="H3">
        <f t="shared" si="3"/>
        <v>0</v>
      </c>
      <c r="I3" t="str">
        <f t="shared" si="4"/>
        <v>3rd Party</v>
      </c>
      <c r="J3">
        <f t="shared" si="5"/>
        <v>0</v>
      </c>
      <c r="K3" t="str">
        <f t="shared" ref="K3:K11" si="8">E3&amp;","&amp;G3&amp;","&amp;I3</f>
        <v>3rd Party,District,3rd Party</v>
      </c>
      <c r="L3" t="str">
        <f t="shared" ref="L3:L11" si="9">F3&amp;","&amp;H3&amp;","&amp;J3</f>
        <v>0,0,0</v>
      </c>
      <c r="M3" t="str">
        <f t="shared" si="6"/>
        <v>Option 2</v>
      </c>
      <c r="N3" t="str">
        <f t="shared" si="7"/>
        <v/>
      </c>
      <c r="P3" t="s">
        <v>4245</v>
      </c>
      <c r="Q3" t="str">
        <f t="shared" ref="Q3:Q5" si="10">IF(OR(L15="Yes",M15="Yes"),"Yes","No")</f>
        <v>Yes</v>
      </c>
      <c r="S3" s="72" t="s">
        <v>4248</v>
      </c>
      <c r="T3" s="161" t="s">
        <v>4241</v>
      </c>
      <c r="U3" s="161"/>
      <c r="V3" s="161"/>
      <c r="X3" t="s">
        <v>6192</v>
      </c>
      <c r="Y3" s="161" t="s">
        <v>4241</v>
      </c>
      <c r="Z3" s="161"/>
      <c r="AB3" s="72" t="s">
        <v>4249</v>
      </c>
      <c r="AC3" s="161" t="s">
        <v>4241</v>
      </c>
      <c r="AD3" s="161"/>
      <c r="AF3" s="161" t="s">
        <v>6293</v>
      </c>
      <c r="AG3" t="s">
        <v>4245</v>
      </c>
      <c r="AI3" s="72" t="s">
        <v>6319</v>
      </c>
      <c r="AJ3">
        <f t="shared" ref="AJ3:AJ66" si="11">COUNTIF($B$26:$B$65,AI3)</f>
        <v>0</v>
      </c>
      <c r="AK3" t="s">
        <v>4244</v>
      </c>
      <c r="AL3" s="72" t="s">
        <v>4240</v>
      </c>
      <c r="AM3" t="str">
        <f t="shared" ref="AM3:AM66" si="12">IF(AJ3&gt;0,"Yes","No")</f>
        <v>No</v>
      </c>
    </row>
    <row r="4" spans="1:44" x14ac:dyDescent="0.25">
      <c r="A4" t="s">
        <v>6280</v>
      </c>
      <c r="B4" t="str">
        <f>Weighting!H$24</f>
        <v>Other (Please Name Below)</v>
      </c>
      <c r="C4" t="str">
        <f>Weighting!I$24</f>
        <v>District</v>
      </c>
      <c r="D4" t="str">
        <f>Weighting!J$24</f>
        <v>Other (Please Name Below)</v>
      </c>
      <c r="E4" t="str">
        <f t="shared" si="0"/>
        <v>3rd Party</v>
      </c>
      <c r="F4">
        <f t="shared" si="1"/>
        <v>0</v>
      </c>
      <c r="G4" t="str">
        <f t="shared" si="2"/>
        <v>District</v>
      </c>
      <c r="H4">
        <f t="shared" si="3"/>
        <v>0</v>
      </c>
      <c r="I4" t="str">
        <f t="shared" si="4"/>
        <v>3rd Party</v>
      </c>
      <c r="J4">
        <f t="shared" si="5"/>
        <v>0</v>
      </c>
      <c r="K4" t="str">
        <f t="shared" si="8"/>
        <v>3rd Party,District,3rd Party</v>
      </c>
      <c r="L4" t="str">
        <f t="shared" si="9"/>
        <v>0,0,0</v>
      </c>
      <c r="M4" t="str">
        <f t="shared" si="6"/>
        <v>Option 2</v>
      </c>
      <c r="N4" t="str">
        <f t="shared" si="7"/>
        <v/>
      </c>
      <c r="P4" t="s">
        <v>4246</v>
      </c>
      <c r="Q4" t="str">
        <f t="shared" si="10"/>
        <v>No</v>
      </c>
      <c r="S4" s="72" t="s">
        <v>4249</v>
      </c>
      <c r="T4" s="161" t="s">
        <v>4241</v>
      </c>
      <c r="U4" s="161"/>
      <c r="V4" s="161"/>
      <c r="X4" t="s">
        <v>4242</v>
      </c>
      <c r="Y4" s="161" t="s">
        <v>4241</v>
      </c>
      <c r="Z4" s="161"/>
      <c r="AB4" s="72" t="s">
        <v>4250</v>
      </c>
      <c r="AC4" s="161" t="s">
        <v>4241</v>
      </c>
      <c r="AD4" s="161"/>
      <c r="AF4" t="s">
        <v>6294</v>
      </c>
      <c r="AG4" t="s">
        <v>4246</v>
      </c>
      <c r="AI4" s="72" t="s">
        <v>6320</v>
      </c>
      <c r="AJ4">
        <f t="shared" si="11"/>
        <v>0</v>
      </c>
      <c r="AK4" t="s">
        <v>4244</v>
      </c>
      <c r="AL4" s="72" t="s">
        <v>4248</v>
      </c>
      <c r="AM4" t="str">
        <f t="shared" si="12"/>
        <v>No</v>
      </c>
    </row>
    <row r="5" spans="1:44" x14ac:dyDescent="0.25">
      <c r="A5" t="s">
        <v>6281</v>
      </c>
      <c r="B5">
        <f>Weighting!H$31</f>
        <v>0</v>
      </c>
      <c r="C5">
        <f>Weighting!I$31</f>
        <v>0</v>
      </c>
      <c r="D5">
        <f>Weighting!J$31</f>
        <v>0</v>
      </c>
      <c r="E5" t="str">
        <f t="shared" si="0"/>
        <v/>
      </c>
      <c r="F5" t="str">
        <f t="shared" si="1"/>
        <v/>
      </c>
      <c r="G5" t="str">
        <f t="shared" si="2"/>
        <v/>
      </c>
      <c r="H5" t="str">
        <f t="shared" si="3"/>
        <v/>
      </c>
      <c r="I5" t="str">
        <f t="shared" si="4"/>
        <v/>
      </c>
      <c r="J5" t="str">
        <f t="shared" si="5"/>
        <v/>
      </c>
      <c r="K5" t="str">
        <f t="shared" si="8"/>
        <v>,,</v>
      </c>
      <c r="L5" t="str">
        <f t="shared" si="9"/>
        <v>,,</v>
      </c>
      <c r="M5" t="str">
        <f t="shared" si="6"/>
        <v/>
      </c>
      <c r="N5" t="str">
        <f t="shared" si="7"/>
        <v/>
      </c>
      <c r="P5" t="s">
        <v>4247</v>
      </c>
      <c r="Q5" t="str">
        <f t="shared" si="10"/>
        <v>No</v>
      </c>
      <c r="S5" s="72" t="s">
        <v>4250</v>
      </c>
      <c r="T5" s="161" t="s">
        <v>4241</v>
      </c>
      <c r="U5" s="161"/>
      <c r="V5" s="161"/>
      <c r="X5" s="72" t="s">
        <v>6198</v>
      </c>
      <c r="Y5" s="161" t="s">
        <v>4241</v>
      </c>
      <c r="Z5" s="161" t="s">
        <v>2975</v>
      </c>
      <c r="AB5" s="72" t="s">
        <v>4251</v>
      </c>
      <c r="AC5" s="161" t="s">
        <v>4241</v>
      </c>
      <c r="AD5" s="161"/>
      <c r="AF5" t="s">
        <v>6295</v>
      </c>
      <c r="AG5" t="s">
        <v>4247</v>
      </c>
      <c r="AI5" s="72" t="s">
        <v>6321</v>
      </c>
      <c r="AJ5">
        <f t="shared" si="11"/>
        <v>0</v>
      </c>
      <c r="AK5" t="s">
        <v>4244</v>
      </c>
      <c r="AL5" s="72" t="s">
        <v>4249</v>
      </c>
      <c r="AM5" t="str">
        <f t="shared" si="12"/>
        <v>No</v>
      </c>
    </row>
    <row r="6" spans="1:44" x14ac:dyDescent="0.25">
      <c r="A6" t="s">
        <v>6282</v>
      </c>
      <c r="B6">
        <f>Weighting!H$38</f>
        <v>0</v>
      </c>
      <c r="C6">
        <f>Weighting!I$38</f>
        <v>0</v>
      </c>
      <c r="D6">
        <f>Weighting!J$38</f>
        <v>0</v>
      </c>
      <c r="E6" t="str">
        <f t="shared" si="0"/>
        <v/>
      </c>
      <c r="F6" t="str">
        <f t="shared" si="1"/>
        <v/>
      </c>
      <c r="G6" t="str">
        <f t="shared" si="2"/>
        <v/>
      </c>
      <c r="H6" t="str">
        <f t="shared" si="3"/>
        <v/>
      </c>
      <c r="I6" t="str">
        <f t="shared" si="4"/>
        <v/>
      </c>
      <c r="J6" t="str">
        <f t="shared" si="5"/>
        <v/>
      </c>
      <c r="K6" t="str">
        <f t="shared" si="8"/>
        <v>,,</v>
      </c>
      <c r="L6" t="str">
        <f t="shared" si="9"/>
        <v>,,</v>
      </c>
      <c r="M6" t="str">
        <f t="shared" si="6"/>
        <v/>
      </c>
      <c r="N6" t="str">
        <f t="shared" si="7"/>
        <v/>
      </c>
      <c r="S6" s="72" t="s">
        <v>4251</v>
      </c>
      <c r="T6" s="161" t="s">
        <v>4241</v>
      </c>
      <c r="U6" s="161"/>
      <c r="V6" s="161"/>
      <c r="X6" s="72" t="s">
        <v>6199</v>
      </c>
      <c r="Y6" s="161" t="s">
        <v>4241</v>
      </c>
      <c r="Z6" s="161" t="s">
        <v>4241</v>
      </c>
      <c r="AB6" s="72" t="s">
        <v>4252</v>
      </c>
      <c r="AC6" s="161" t="s">
        <v>4241</v>
      </c>
      <c r="AD6" s="161"/>
      <c r="AI6" s="72" t="s">
        <v>6322</v>
      </c>
      <c r="AJ6">
        <f t="shared" si="11"/>
        <v>0</v>
      </c>
      <c r="AK6" t="s">
        <v>4244</v>
      </c>
      <c r="AL6" s="72" t="s">
        <v>4250</v>
      </c>
      <c r="AM6" t="str">
        <f t="shared" si="12"/>
        <v>No</v>
      </c>
    </row>
    <row r="7" spans="1:44" x14ac:dyDescent="0.25">
      <c r="A7" t="s">
        <v>6283</v>
      </c>
      <c r="B7">
        <f>Weighting!H$45</f>
        <v>0</v>
      </c>
      <c r="C7">
        <f>Weighting!I$45</f>
        <v>0</v>
      </c>
      <c r="D7">
        <f>Weighting!J$45</f>
        <v>0</v>
      </c>
      <c r="E7" t="str">
        <f t="shared" si="0"/>
        <v/>
      </c>
      <c r="F7" t="str">
        <f t="shared" si="1"/>
        <v/>
      </c>
      <c r="G7" t="str">
        <f t="shared" si="2"/>
        <v/>
      </c>
      <c r="H7" t="str">
        <f t="shared" si="3"/>
        <v/>
      </c>
      <c r="I7" t="str">
        <f t="shared" si="4"/>
        <v/>
      </c>
      <c r="J7" t="str">
        <f t="shared" si="5"/>
        <v/>
      </c>
      <c r="K7" t="str">
        <f t="shared" si="8"/>
        <v>,,</v>
      </c>
      <c r="L7" t="str">
        <f t="shared" si="9"/>
        <v>,,</v>
      </c>
      <c r="M7" t="str">
        <f t="shared" si="6"/>
        <v/>
      </c>
      <c r="N7" t="str">
        <f t="shared" si="7"/>
        <v/>
      </c>
      <c r="S7" s="72" t="s">
        <v>4252</v>
      </c>
      <c r="T7" s="161" t="s">
        <v>4241</v>
      </c>
      <c r="U7" s="161"/>
      <c r="V7" s="161"/>
      <c r="X7" s="72" t="s">
        <v>6289</v>
      </c>
      <c r="Y7" s="161" t="s">
        <v>4241</v>
      </c>
      <c r="Z7" s="161" t="s">
        <v>2975</v>
      </c>
      <c r="AB7" s="72" t="s">
        <v>4253</v>
      </c>
      <c r="AC7" s="161" t="s">
        <v>4241</v>
      </c>
      <c r="AD7" s="161"/>
      <c r="AI7" s="72" t="s">
        <v>6323</v>
      </c>
      <c r="AJ7">
        <f t="shared" si="11"/>
        <v>0</v>
      </c>
      <c r="AK7" t="s">
        <v>4244</v>
      </c>
      <c r="AL7" s="72" t="s">
        <v>4251</v>
      </c>
      <c r="AM7" t="str">
        <f t="shared" si="12"/>
        <v>No</v>
      </c>
    </row>
    <row r="8" spans="1:44" x14ac:dyDescent="0.25">
      <c r="A8" t="s">
        <v>6284</v>
      </c>
      <c r="B8">
        <f>Weighting!H$52</f>
        <v>0</v>
      </c>
      <c r="C8">
        <f>Weighting!I$52</f>
        <v>0</v>
      </c>
      <c r="D8">
        <f>Weighting!J$52</f>
        <v>0</v>
      </c>
      <c r="E8" t="str">
        <f t="shared" si="0"/>
        <v/>
      </c>
      <c r="F8" t="str">
        <f t="shared" si="1"/>
        <v/>
      </c>
      <c r="G8" t="str">
        <f t="shared" si="2"/>
        <v/>
      </c>
      <c r="H8" t="str">
        <f t="shared" si="3"/>
        <v/>
      </c>
      <c r="I8" t="str">
        <f t="shared" si="4"/>
        <v/>
      </c>
      <c r="J8" t="str">
        <f t="shared" si="5"/>
        <v/>
      </c>
      <c r="K8" t="str">
        <f t="shared" si="8"/>
        <v>,,</v>
      </c>
      <c r="L8" t="str">
        <f t="shared" si="9"/>
        <v>,,</v>
      </c>
      <c r="M8" t="str">
        <f t="shared" si="6"/>
        <v/>
      </c>
      <c r="N8" t="str">
        <f t="shared" si="7"/>
        <v/>
      </c>
      <c r="S8" s="72" t="s">
        <v>4253</v>
      </c>
      <c r="T8" s="161" t="s">
        <v>4241</v>
      </c>
      <c r="U8" s="161"/>
      <c r="V8" s="161"/>
      <c r="X8" s="72" t="s">
        <v>6290</v>
      </c>
      <c r="Y8" s="161" t="s">
        <v>4241</v>
      </c>
      <c r="Z8" s="161" t="s">
        <v>2975</v>
      </c>
      <c r="AB8" s="72" t="s">
        <v>4254</v>
      </c>
      <c r="AC8" s="161" t="s">
        <v>4241</v>
      </c>
      <c r="AD8" s="161"/>
      <c r="AI8" s="72" t="s">
        <v>6324</v>
      </c>
      <c r="AJ8">
        <f t="shared" si="11"/>
        <v>0</v>
      </c>
      <c r="AK8" t="s">
        <v>4244</v>
      </c>
      <c r="AL8" s="72" t="s">
        <v>4252</v>
      </c>
      <c r="AM8" t="str">
        <f t="shared" si="12"/>
        <v>No</v>
      </c>
    </row>
    <row r="9" spans="1:44" x14ac:dyDescent="0.25">
      <c r="A9" t="s">
        <v>6285</v>
      </c>
      <c r="B9">
        <f>Weighting!H$59</f>
        <v>0</v>
      </c>
      <c r="C9">
        <f>Weighting!I$59</f>
        <v>0</v>
      </c>
      <c r="D9">
        <f>Weighting!J$59</f>
        <v>0</v>
      </c>
      <c r="E9" t="str">
        <f t="shared" si="0"/>
        <v/>
      </c>
      <c r="F9" t="str">
        <f t="shared" si="1"/>
        <v/>
      </c>
      <c r="G9" t="str">
        <f t="shared" si="2"/>
        <v/>
      </c>
      <c r="H9" t="str">
        <f t="shared" si="3"/>
        <v/>
      </c>
      <c r="I9" t="str">
        <f t="shared" si="4"/>
        <v/>
      </c>
      <c r="J9" t="str">
        <f t="shared" si="5"/>
        <v/>
      </c>
      <c r="K9" t="str">
        <f t="shared" si="8"/>
        <v>,,</v>
      </c>
      <c r="L9" t="str">
        <f t="shared" si="9"/>
        <v>,,</v>
      </c>
      <c r="M9" t="str">
        <f t="shared" si="6"/>
        <v/>
      </c>
      <c r="N9" t="str">
        <f t="shared" si="7"/>
        <v/>
      </c>
      <c r="S9" s="72" t="s">
        <v>4254</v>
      </c>
      <c r="T9" s="161" t="s">
        <v>4241</v>
      </c>
      <c r="U9" s="161"/>
      <c r="V9" s="161"/>
      <c r="AB9" s="72" t="s">
        <v>4255</v>
      </c>
      <c r="AC9" s="161" t="s">
        <v>4241</v>
      </c>
      <c r="AD9" s="161"/>
      <c r="AI9" s="72" t="s">
        <v>6325</v>
      </c>
      <c r="AJ9">
        <f t="shared" si="11"/>
        <v>0</v>
      </c>
      <c r="AK9" t="s">
        <v>4244</v>
      </c>
      <c r="AL9" s="72" t="s">
        <v>4253</v>
      </c>
      <c r="AM9" t="str">
        <f t="shared" si="12"/>
        <v>No</v>
      </c>
    </row>
    <row r="10" spans="1:44" x14ac:dyDescent="0.25">
      <c r="A10" t="s">
        <v>6286</v>
      </c>
      <c r="B10">
        <f>Weighting!H$66</f>
        <v>0</v>
      </c>
      <c r="C10">
        <f>Weighting!I$66</f>
        <v>0</v>
      </c>
      <c r="D10">
        <f>Weighting!J$66</f>
        <v>0</v>
      </c>
      <c r="E10" t="str">
        <f t="shared" si="0"/>
        <v/>
      </c>
      <c r="F10" t="str">
        <f t="shared" si="1"/>
        <v/>
      </c>
      <c r="G10" t="str">
        <f t="shared" si="2"/>
        <v/>
      </c>
      <c r="H10" t="str">
        <f t="shared" si="3"/>
        <v/>
      </c>
      <c r="I10" t="str">
        <f t="shared" si="4"/>
        <v/>
      </c>
      <c r="J10" t="str">
        <f t="shared" si="5"/>
        <v/>
      </c>
      <c r="K10" t="str">
        <f t="shared" si="8"/>
        <v>,,</v>
      </c>
      <c r="L10" t="str">
        <f t="shared" si="9"/>
        <v>,,</v>
      </c>
      <c r="M10" t="str">
        <f t="shared" si="6"/>
        <v/>
      </c>
      <c r="N10" t="str">
        <f t="shared" si="7"/>
        <v/>
      </c>
      <c r="S10" s="72" t="s">
        <v>4255</v>
      </c>
      <c r="T10" s="161" t="s">
        <v>4241</v>
      </c>
      <c r="U10" s="161"/>
      <c r="V10" s="161"/>
      <c r="AB10" s="72" t="s">
        <v>6196</v>
      </c>
      <c r="AC10" s="161" t="s">
        <v>4241</v>
      </c>
      <c r="AD10" s="161"/>
      <c r="AI10" s="72" t="s">
        <v>6326</v>
      </c>
      <c r="AJ10">
        <f t="shared" si="11"/>
        <v>0</v>
      </c>
      <c r="AK10" t="s">
        <v>4244</v>
      </c>
      <c r="AL10" s="72" t="s">
        <v>4254</v>
      </c>
      <c r="AM10" t="str">
        <f t="shared" si="12"/>
        <v>No</v>
      </c>
    </row>
    <row r="11" spans="1:44" x14ac:dyDescent="0.25">
      <c r="A11" t="s">
        <v>6287</v>
      </c>
      <c r="B11">
        <f>Weighting!H$73</f>
        <v>0</v>
      </c>
      <c r="C11">
        <f>Weighting!I$73</f>
        <v>0</v>
      </c>
      <c r="D11">
        <f>Weighting!J$73</f>
        <v>0</v>
      </c>
      <c r="E11" t="str">
        <f t="shared" si="0"/>
        <v/>
      </c>
      <c r="F11" t="str">
        <f t="shared" si="1"/>
        <v/>
      </c>
      <c r="G11" t="str">
        <f t="shared" si="2"/>
        <v/>
      </c>
      <c r="H11" t="str">
        <f t="shared" si="3"/>
        <v/>
      </c>
      <c r="I11" t="str">
        <f t="shared" si="4"/>
        <v/>
      </c>
      <c r="J11" t="str">
        <f t="shared" si="5"/>
        <v/>
      </c>
      <c r="K11" t="str">
        <f t="shared" si="8"/>
        <v>,,</v>
      </c>
      <c r="L11" t="str">
        <f t="shared" si="9"/>
        <v>,,</v>
      </c>
      <c r="M11" t="str">
        <f t="shared" si="6"/>
        <v/>
      </c>
      <c r="N11" t="str">
        <f t="shared" si="7"/>
        <v/>
      </c>
      <c r="S11" s="72" t="s">
        <v>6196</v>
      </c>
      <c r="T11" s="161" t="s">
        <v>4241</v>
      </c>
      <c r="U11" s="161"/>
      <c r="V11" s="161"/>
      <c r="AB11" s="72" t="s">
        <v>4256</v>
      </c>
      <c r="AC11" s="161" t="s">
        <v>4241</v>
      </c>
      <c r="AD11" s="161"/>
      <c r="AI11" s="72" t="s">
        <v>6327</v>
      </c>
      <c r="AJ11">
        <f t="shared" si="11"/>
        <v>0</v>
      </c>
      <c r="AK11" t="s">
        <v>4244</v>
      </c>
      <c r="AL11" s="72" t="s">
        <v>4255</v>
      </c>
      <c r="AM11" t="str">
        <f t="shared" si="12"/>
        <v>No</v>
      </c>
    </row>
    <row r="12" spans="1:44" x14ac:dyDescent="0.25">
      <c r="S12" s="72" t="s">
        <v>4256</v>
      </c>
      <c r="T12" s="161" t="s">
        <v>4241</v>
      </c>
      <c r="U12" s="161"/>
      <c r="V12" s="161"/>
      <c r="AB12" s="72" t="s">
        <v>4257</v>
      </c>
      <c r="AC12" s="161" t="s">
        <v>4241</v>
      </c>
      <c r="AD12" s="161"/>
      <c r="AI12" s="72" t="s">
        <v>6328</v>
      </c>
      <c r="AJ12">
        <f t="shared" si="11"/>
        <v>0</v>
      </c>
      <c r="AK12" t="s">
        <v>4244</v>
      </c>
      <c r="AL12" s="72" t="s">
        <v>6196</v>
      </c>
      <c r="AM12" t="str">
        <f t="shared" si="12"/>
        <v>No</v>
      </c>
    </row>
    <row r="13" spans="1:44" x14ac:dyDescent="0.25">
      <c r="A13" t="s">
        <v>28</v>
      </c>
      <c r="B13" t="s">
        <v>4237</v>
      </c>
      <c r="C13" t="s">
        <v>4238</v>
      </c>
      <c r="D13" t="s">
        <v>6312</v>
      </c>
      <c r="E13" t="s">
        <v>6313</v>
      </c>
      <c r="F13" t="s">
        <v>6314</v>
      </c>
      <c r="G13" t="s">
        <v>6315</v>
      </c>
      <c r="H13" t="s">
        <v>6316</v>
      </c>
      <c r="I13" t="s">
        <v>6317</v>
      </c>
      <c r="S13" s="72" t="s">
        <v>4257</v>
      </c>
      <c r="T13" s="161" t="s">
        <v>4241</v>
      </c>
      <c r="U13" s="161"/>
      <c r="V13" s="161"/>
      <c r="AB13" s="72" t="s">
        <v>4258</v>
      </c>
      <c r="AC13" s="161" t="s">
        <v>2975</v>
      </c>
      <c r="AD13" s="161"/>
      <c r="AI13" s="72" t="s">
        <v>6329</v>
      </c>
      <c r="AJ13">
        <f t="shared" si="11"/>
        <v>0</v>
      </c>
      <c r="AK13" t="s">
        <v>4244</v>
      </c>
      <c r="AL13" s="72" t="s">
        <v>4256</v>
      </c>
      <c r="AM13" t="str">
        <f t="shared" si="12"/>
        <v>No</v>
      </c>
    </row>
    <row r="14" spans="1:44" x14ac:dyDescent="0.25">
      <c r="A14" t="s">
        <v>6278</v>
      </c>
      <c r="B14" t="str">
        <f>B2</f>
        <v>mClass</v>
      </c>
      <c r="C14" t="str">
        <f>D2</f>
        <v>mClass</v>
      </c>
      <c r="D14" t="str">
        <f>M2</f>
        <v>Option 2</v>
      </c>
      <c r="E14" t="str">
        <f>N2</f>
        <v/>
      </c>
      <c r="F14" t="str">
        <f>B14&amp;"-"&amp;D14</f>
        <v>mClass-Option 2</v>
      </c>
      <c r="G14" t="str">
        <f>B14&amp;"-"&amp;E14</f>
        <v>mClass-</v>
      </c>
      <c r="H14" t="str">
        <f>C14&amp;"-"&amp;D14</f>
        <v>mClass-Option 2</v>
      </c>
      <c r="I14" t="str">
        <f>C14&amp;"-"&amp;E14</f>
        <v>mClass-</v>
      </c>
      <c r="K14" t="s">
        <v>4244</v>
      </c>
      <c r="L14" t="str">
        <f t="shared" ref="L14:M17" si="13">IF(OR(M$2=$K14,M$3=$K14,M$4=$K14,M$5=$K14,M$6=$K14,M$7=$K14,M$8=$K14,M$9=$K14,M$10=$K14,M$11=$K14),"Yes","No")</f>
        <v>No</v>
      </c>
      <c r="M14" t="str">
        <f t="shared" si="13"/>
        <v>No</v>
      </c>
      <c r="S14" s="72" t="s">
        <v>6193</v>
      </c>
      <c r="T14" s="161" t="s">
        <v>2975</v>
      </c>
      <c r="U14" s="161"/>
      <c r="V14" s="161"/>
      <c r="AB14" s="72" t="s">
        <v>6193</v>
      </c>
      <c r="AC14" s="161" t="s">
        <v>4241</v>
      </c>
      <c r="AD14" s="161"/>
      <c r="AI14" s="72" t="s">
        <v>6330</v>
      </c>
      <c r="AJ14">
        <f t="shared" si="11"/>
        <v>0</v>
      </c>
      <c r="AK14" t="s">
        <v>4244</v>
      </c>
      <c r="AL14" s="72" t="s">
        <v>4257</v>
      </c>
      <c r="AM14" t="str">
        <f t="shared" si="12"/>
        <v>No</v>
      </c>
    </row>
    <row r="15" spans="1:44" x14ac:dyDescent="0.25">
      <c r="A15" t="s">
        <v>6279</v>
      </c>
      <c r="B15" t="str">
        <f t="shared" ref="B15:B23" si="14">B3</f>
        <v>STAAR Released</v>
      </c>
      <c r="C15" t="str">
        <f t="shared" ref="C15:C22" si="15">D3</f>
        <v>End of year STAAR result</v>
      </c>
      <c r="D15" t="str">
        <f t="shared" ref="D15:E15" si="16">M3</f>
        <v>Option 2</v>
      </c>
      <c r="E15" t="str">
        <f t="shared" si="16"/>
        <v/>
      </c>
      <c r="F15" t="str">
        <f t="shared" ref="F15:F23" si="17">B15&amp;"-"&amp;D15</f>
        <v>STAAR Released-Option 2</v>
      </c>
      <c r="G15" t="str">
        <f t="shared" ref="G15:G23" si="18">B15&amp;"-"&amp;E15</f>
        <v>STAAR Released-</v>
      </c>
      <c r="H15" t="str">
        <f t="shared" ref="H15:H23" si="19">C15&amp;"-"&amp;D15</f>
        <v>End of year STAAR result-Option 2</v>
      </c>
      <c r="I15" t="str">
        <f t="shared" ref="I15:I23" si="20">C15&amp;"-"&amp;E15</f>
        <v>End of year STAAR result-</v>
      </c>
      <c r="K15" t="s">
        <v>4245</v>
      </c>
      <c r="L15" t="str">
        <f t="shared" si="13"/>
        <v>Yes</v>
      </c>
      <c r="M15" t="str">
        <f t="shared" si="13"/>
        <v>No</v>
      </c>
      <c r="S15" s="72" t="s">
        <v>6195</v>
      </c>
      <c r="T15" s="161" t="s">
        <v>4241</v>
      </c>
      <c r="U15" s="161"/>
      <c r="V15" s="161"/>
      <c r="AB15" s="72" t="s">
        <v>6195</v>
      </c>
      <c r="AC15" s="161" t="s">
        <v>4241</v>
      </c>
      <c r="AD15" s="161"/>
      <c r="AI15" s="72" t="s">
        <v>6331</v>
      </c>
      <c r="AJ15">
        <f t="shared" si="11"/>
        <v>0</v>
      </c>
      <c r="AK15" t="s">
        <v>4244</v>
      </c>
      <c r="AL15" s="72" t="s">
        <v>6193</v>
      </c>
      <c r="AM15" t="str">
        <f t="shared" si="12"/>
        <v>No</v>
      </c>
    </row>
    <row r="16" spans="1:44" x14ac:dyDescent="0.25">
      <c r="A16" t="s">
        <v>6280</v>
      </c>
      <c r="B16" t="str">
        <f t="shared" si="14"/>
        <v>Other (Please Name Below)</v>
      </c>
      <c r="C16" t="str">
        <f t="shared" si="15"/>
        <v>Other (Please Name Below)</v>
      </c>
      <c r="D16" t="str">
        <f t="shared" ref="D16:E16" si="21">M4</f>
        <v>Option 2</v>
      </c>
      <c r="E16" t="str">
        <f t="shared" si="21"/>
        <v/>
      </c>
      <c r="F16" t="str">
        <f t="shared" si="17"/>
        <v>Other (Please Name Below)-Option 2</v>
      </c>
      <c r="G16" t="str">
        <f t="shared" si="18"/>
        <v>Other (Please Name Below)-</v>
      </c>
      <c r="H16" t="str">
        <f t="shared" si="19"/>
        <v>Other (Please Name Below)-Option 2</v>
      </c>
      <c r="I16" t="str">
        <f t="shared" si="20"/>
        <v>Other (Please Name Below)-</v>
      </c>
      <c r="K16" t="s">
        <v>4246</v>
      </c>
      <c r="L16" t="str">
        <f t="shared" si="13"/>
        <v>No</v>
      </c>
      <c r="M16" t="str">
        <f t="shared" si="13"/>
        <v>No</v>
      </c>
      <c r="S16" s="72" t="s">
        <v>6194</v>
      </c>
      <c r="T16" s="161" t="s">
        <v>4241</v>
      </c>
      <c r="U16" s="161"/>
      <c r="V16" s="161"/>
      <c r="AB16" s="72" t="s">
        <v>6194</v>
      </c>
      <c r="AC16" s="161" t="s">
        <v>4241</v>
      </c>
      <c r="AD16" s="161"/>
      <c r="AI16" s="72" t="s">
        <v>6332</v>
      </c>
      <c r="AJ16">
        <f t="shared" si="11"/>
        <v>0</v>
      </c>
      <c r="AK16" t="s">
        <v>4244</v>
      </c>
      <c r="AL16" s="72" t="s">
        <v>6195</v>
      </c>
      <c r="AM16" t="str">
        <f t="shared" si="12"/>
        <v>No</v>
      </c>
    </row>
    <row r="17" spans="1:39" x14ac:dyDescent="0.25">
      <c r="A17" t="s">
        <v>6281</v>
      </c>
      <c r="B17">
        <f t="shared" si="14"/>
        <v>0</v>
      </c>
      <c r="C17">
        <f t="shared" si="15"/>
        <v>0</v>
      </c>
      <c r="D17" t="str">
        <f t="shared" ref="D17:E17" si="22">M5</f>
        <v/>
      </c>
      <c r="E17" t="str">
        <f t="shared" si="22"/>
        <v/>
      </c>
      <c r="F17" t="str">
        <f t="shared" si="17"/>
        <v>0-</v>
      </c>
      <c r="G17" t="str">
        <f t="shared" si="18"/>
        <v>0-</v>
      </c>
      <c r="H17" t="str">
        <f t="shared" si="19"/>
        <v>0-</v>
      </c>
      <c r="I17" t="str">
        <f t="shared" si="20"/>
        <v>0-</v>
      </c>
      <c r="K17" t="s">
        <v>4247</v>
      </c>
      <c r="L17" t="str">
        <f t="shared" si="13"/>
        <v>No</v>
      </c>
      <c r="M17" t="str">
        <f t="shared" si="13"/>
        <v>No</v>
      </c>
      <c r="S17" s="72" t="s">
        <v>4258</v>
      </c>
      <c r="T17" s="161" t="s">
        <v>2975</v>
      </c>
      <c r="U17" s="161"/>
      <c r="V17" s="161"/>
      <c r="AB17" s="72" t="s">
        <v>4259</v>
      </c>
      <c r="AC17" s="161" t="s">
        <v>4241</v>
      </c>
      <c r="AD17" s="161"/>
      <c r="AI17" s="72" t="s">
        <v>6333</v>
      </c>
      <c r="AJ17">
        <f t="shared" si="11"/>
        <v>0</v>
      </c>
      <c r="AK17" t="s">
        <v>4244</v>
      </c>
      <c r="AL17" s="72" t="s">
        <v>6194</v>
      </c>
      <c r="AM17" t="str">
        <f t="shared" si="12"/>
        <v>No</v>
      </c>
    </row>
    <row r="18" spans="1:39" x14ac:dyDescent="0.25">
      <c r="A18" t="s">
        <v>6282</v>
      </c>
      <c r="B18">
        <f t="shared" si="14"/>
        <v>0</v>
      </c>
      <c r="C18">
        <f t="shared" si="15"/>
        <v>0</v>
      </c>
      <c r="D18" t="str">
        <f t="shared" ref="D18:E18" si="23">M6</f>
        <v/>
      </c>
      <c r="E18" t="str">
        <f t="shared" si="23"/>
        <v/>
      </c>
      <c r="F18" t="str">
        <f t="shared" si="17"/>
        <v>0-</v>
      </c>
      <c r="G18" t="str">
        <f t="shared" si="18"/>
        <v>0-</v>
      </c>
      <c r="H18" t="str">
        <f t="shared" si="19"/>
        <v>0-</v>
      </c>
      <c r="I18" t="str">
        <f t="shared" si="20"/>
        <v>0-</v>
      </c>
      <c r="S18" s="72" t="s">
        <v>4259</v>
      </c>
      <c r="T18" s="161" t="s">
        <v>4241</v>
      </c>
      <c r="U18" s="161"/>
      <c r="V18" s="161"/>
      <c r="AB18" s="72" t="s">
        <v>6309</v>
      </c>
      <c r="AC18" s="161" t="s">
        <v>4241</v>
      </c>
      <c r="AD18" s="161" t="s">
        <v>2975</v>
      </c>
      <c r="AI18" s="72" t="s">
        <v>6334</v>
      </c>
      <c r="AJ18">
        <f t="shared" si="11"/>
        <v>0</v>
      </c>
      <c r="AK18" t="s">
        <v>4244</v>
      </c>
      <c r="AL18" s="72" t="s">
        <v>4258</v>
      </c>
      <c r="AM18" t="str">
        <f t="shared" si="12"/>
        <v>No</v>
      </c>
    </row>
    <row r="19" spans="1:39" x14ac:dyDescent="0.25">
      <c r="A19" t="s">
        <v>6283</v>
      </c>
      <c r="B19">
        <f t="shared" si="14"/>
        <v>0</v>
      </c>
      <c r="C19">
        <f t="shared" si="15"/>
        <v>0</v>
      </c>
      <c r="D19" t="str">
        <f t="shared" ref="D19:E19" si="24">M7</f>
        <v/>
      </c>
      <c r="E19" t="str">
        <f t="shared" si="24"/>
        <v/>
      </c>
      <c r="F19" t="str">
        <f t="shared" si="17"/>
        <v>0-</v>
      </c>
      <c r="G19" t="str">
        <f t="shared" si="18"/>
        <v>0-</v>
      </c>
      <c r="H19" t="str">
        <f t="shared" si="19"/>
        <v>0-</v>
      </c>
      <c r="I19" t="str">
        <f t="shared" si="20"/>
        <v>0-</v>
      </c>
      <c r="S19" s="72" t="s">
        <v>6309</v>
      </c>
      <c r="T19" s="161" t="s">
        <v>4241</v>
      </c>
      <c r="U19" s="161" t="s">
        <v>2975</v>
      </c>
      <c r="V19" s="161"/>
      <c r="AB19" s="72" t="s">
        <v>6310</v>
      </c>
      <c r="AC19" s="161" t="s">
        <v>4241</v>
      </c>
      <c r="AD19" s="161" t="s">
        <v>4241</v>
      </c>
      <c r="AI19" s="72" t="s">
        <v>6335</v>
      </c>
      <c r="AJ19">
        <f t="shared" si="11"/>
        <v>0</v>
      </c>
      <c r="AK19" t="s">
        <v>4244</v>
      </c>
      <c r="AL19" s="72" t="s">
        <v>6410</v>
      </c>
      <c r="AM19" t="str">
        <f t="shared" si="12"/>
        <v>No</v>
      </c>
    </row>
    <row r="20" spans="1:39" x14ac:dyDescent="0.25">
      <c r="A20" t="s">
        <v>6284</v>
      </c>
      <c r="B20">
        <f t="shared" si="14"/>
        <v>0</v>
      </c>
      <c r="C20">
        <f t="shared" si="15"/>
        <v>0</v>
      </c>
      <c r="D20" t="str">
        <f t="shared" ref="D20:E20" si="25">M8</f>
        <v/>
      </c>
      <c r="E20" t="str">
        <f t="shared" si="25"/>
        <v/>
      </c>
      <c r="F20" t="str">
        <f t="shared" si="17"/>
        <v>0-</v>
      </c>
      <c r="G20" t="str">
        <f t="shared" si="18"/>
        <v>0-</v>
      </c>
      <c r="H20" t="str">
        <f t="shared" si="19"/>
        <v>0-</v>
      </c>
      <c r="I20" t="str">
        <f t="shared" si="20"/>
        <v>0-</v>
      </c>
      <c r="S20" s="72" t="s">
        <v>6310</v>
      </c>
      <c r="T20" s="161" t="s">
        <v>4241</v>
      </c>
      <c r="U20" s="161" t="s">
        <v>4241</v>
      </c>
      <c r="V20" s="161"/>
      <c r="AB20" s="72" t="s">
        <v>6288</v>
      </c>
      <c r="AC20" s="161" t="s">
        <v>4241</v>
      </c>
      <c r="AD20" s="161" t="s">
        <v>2975</v>
      </c>
      <c r="AI20" s="72" t="s">
        <v>6336</v>
      </c>
      <c r="AJ20">
        <f t="shared" si="11"/>
        <v>0</v>
      </c>
      <c r="AK20" t="s">
        <v>4244</v>
      </c>
      <c r="AL20" s="72" t="s">
        <v>6409</v>
      </c>
      <c r="AM20" t="str">
        <f t="shared" si="12"/>
        <v>No</v>
      </c>
    </row>
    <row r="21" spans="1:39" x14ac:dyDescent="0.25">
      <c r="A21" t="s">
        <v>6285</v>
      </c>
      <c r="B21">
        <f t="shared" si="14"/>
        <v>0</v>
      </c>
      <c r="C21">
        <f t="shared" si="15"/>
        <v>0</v>
      </c>
      <c r="D21" t="str">
        <f t="shared" ref="D21:E21" si="26">M9</f>
        <v/>
      </c>
      <c r="E21" t="str">
        <f t="shared" si="26"/>
        <v/>
      </c>
      <c r="F21" t="str">
        <f t="shared" si="17"/>
        <v>0-</v>
      </c>
      <c r="G21" t="str">
        <f t="shared" si="18"/>
        <v>0-</v>
      </c>
      <c r="H21" t="str">
        <f t="shared" si="19"/>
        <v>0-</v>
      </c>
      <c r="I21" t="str">
        <f t="shared" si="20"/>
        <v>0-</v>
      </c>
      <c r="S21" s="72" t="s">
        <v>6288</v>
      </c>
      <c r="T21" s="161" t="s">
        <v>4241</v>
      </c>
      <c r="U21" s="161" t="s">
        <v>2975</v>
      </c>
      <c r="V21" s="161"/>
      <c r="AB21" s="72" t="s">
        <v>6311</v>
      </c>
      <c r="AC21" s="161" t="s">
        <v>4241</v>
      </c>
      <c r="AD21" s="161" t="s">
        <v>2975</v>
      </c>
      <c r="AI21" s="72" t="s">
        <v>6337</v>
      </c>
      <c r="AJ21">
        <f t="shared" si="11"/>
        <v>0</v>
      </c>
      <c r="AK21" t="s">
        <v>4244</v>
      </c>
      <c r="AL21" s="72" t="s">
        <v>6409</v>
      </c>
      <c r="AM21" t="str">
        <f t="shared" si="12"/>
        <v>No</v>
      </c>
    </row>
    <row r="22" spans="1:39" x14ac:dyDescent="0.25">
      <c r="A22" t="s">
        <v>6286</v>
      </c>
      <c r="B22">
        <f t="shared" si="14"/>
        <v>0</v>
      </c>
      <c r="C22">
        <f t="shared" si="15"/>
        <v>0</v>
      </c>
      <c r="D22" t="str">
        <f t="shared" ref="D22:E22" si="27">M10</f>
        <v/>
      </c>
      <c r="E22" t="str">
        <f t="shared" si="27"/>
        <v/>
      </c>
      <c r="F22" t="str">
        <f t="shared" si="17"/>
        <v>0-</v>
      </c>
      <c r="G22" t="str">
        <f t="shared" si="18"/>
        <v>0-</v>
      </c>
      <c r="H22" t="str">
        <f t="shared" si="19"/>
        <v>0-</v>
      </c>
      <c r="I22" t="str">
        <f t="shared" si="20"/>
        <v>0-</v>
      </c>
      <c r="S22" s="72" t="s">
        <v>6311</v>
      </c>
      <c r="T22" s="161" t="s">
        <v>4241</v>
      </c>
      <c r="U22" s="161" t="s">
        <v>2975</v>
      </c>
      <c r="V22" s="161"/>
      <c r="AI22" s="72" t="s">
        <v>6338</v>
      </c>
      <c r="AJ22">
        <f t="shared" si="11"/>
        <v>0</v>
      </c>
      <c r="AK22" t="s">
        <v>4244</v>
      </c>
      <c r="AL22" s="72" t="s">
        <v>6409</v>
      </c>
      <c r="AM22" t="str">
        <f t="shared" si="12"/>
        <v>No</v>
      </c>
    </row>
    <row r="23" spans="1:39" x14ac:dyDescent="0.25">
      <c r="A23" t="s">
        <v>6287</v>
      </c>
      <c r="B23">
        <f t="shared" si="14"/>
        <v>0</v>
      </c>
      <c r="C23">
        <f>IF(Weighting!J73='Drop Downs'!AB17,Weighting!J74,Weighting!J73)</f>
        <v>0</v>
      </c>
      <c r="D23" t="str">
        <f t="shared" ref="D23:E23" si="28">M11</f>
        <v/>
      </c>
      <c r="E23" t="str">
        <f t="shared" si="28"/>
        <v/>
      </c>
      <c r="F23" t="str">
        <f t="shared" si="17"/>
        <v>0-</v>
      </c>
      <c r="G23" t="str">
        <f t="shared" si="18"/>
        <v>0-</v>
      </c>
      <c r="H23" t="str">
        <f t="shared" si="19"/>
        <v>0-</v>
      </c>
      <c r="I23" t="str">
        <f t="shared" si="20"/>
        <v>0-</v>
      </c>
      <c r="AI23" s="72" t="s">
        <v>6339</v>
      </c>
      <c r="AJ23">
        <f t="shared" si="11"/>
        <v>0</v>
      </c>
      <c r="AK23" t="s">
        <v>4244</v>
      </c>
      <c r="AL23" s="72" t="s">
        <v>6409</v>
      </c>
      <c r="AM23" t="str">
        <f t="shared" si="12"/>
        <v>No</v>
      </c>
    </row>
    <row r="24" spans="1:39" x14ac:dyDescent="0.25">
      <c r="AI24" s="72" t="s">
        <v>6340</v>
      </c>
      <c r="AJ24">
        <f t="shared" si="11"/>
        <v>1</v>
      </c>
      <c r="AK24" t="s">
        <v>4245</v>
      </c>
      <c r="AL24" s="72" t="s">
        <v>4260</v>
      </c>
      <c r="AM24" t="str">
        <f t="shared" si="12"/>
        <v>Yes</v>
      </c>
    </row>
    <row r="25" spans="1:39" x14ac:dyDescent="0.25">
      <c r="A25" t="s">
        <v>6411</v>
      </c>
      <c r="B25" t="s">
        <v>4224</v>
      </c>
      <c r="AI25" s="72" t="s">
        <v>6341</v>
      </c>
      <c r="AJ25">
        <f t="shared" si="11"/>
        <v>0</v>
      </c>
      <c r="AK25" t="s">
        <v>4245</v>
      </c>
      <c r="AL25" s="72" t="s">
        <v>4240</v>
      </c>
      <c r="AM25" t="str">
        <f t="shared" si="12"/>
        <v>No</v>
      </c>
    </row>
    <row r="26" spans="1:39" x14ac:dyDescent="0.25">
      <c r="A26" t="s">
        <v>6412</v>
      </c>
      <c r="AI26" s="72" t="s">
        <v>6342</v>
      </c>
      <c r="AJ26">
        <f t="shared" si="11"/>
        <v>0</v>
      </c>
      <c r="AK26" t="s">
        <v>4245</v>
      </c>
      <c r="AL26" s="72" t="s">
        <v>4248</v>
      </c>
      <c r="AM26" t="str">
        <f t="shared" si="12"/>
        <v>No</v>
      </c>
    </row>
    <row r="27" spans="1:39" x14ac:dyDescent="0.25">
      <c r="A27" t="s">
        <v>6413</v>
      </c>
      <c r="AI27" s="72" t="s">
        <v>6343</v>
      </c>
      <c r="AJ27">
        <f t="shared" si="11"/>
        <v>0</v>
      </c>
      <c r="AK27" t="s">
        <v>4245</v>
      </c>
      <c r="AL27" s="72" t="s">
        <v>4249</v>
      </c>
      <c r="AM27" t="str">
        <f t="shared" si="12"/>
        <v>No</v>
      </c>
    </row>
    <row r="28" spans="1:39" x14ac:dyDescent="0.25">
      <c r="A28" t="s">
        <v>6414</v>
      </c>
      <c r="AI28" s="72" t="s">
        <v>6344</v>
      </c>
      <c r="AJ28">
        <f t="shared" si="11"/>
        <v>0</v>
      </c>
      <c r="AK28" t="s">
        <v>4245</v>
      </c>
      <c r="AL28" s="72" t="s">
        <v>4250</v>
      </c>
      <c r="AM28" t="str">
        <f t="shared" si="12"/>
        <v>No</v>
      </c>
    </row>
    <row r="29" spans="1:39" x14ac:dyDescent="0.25">
      <c r="A29" t="s">
        <v>6415</v>
      </c>
      <c r="AI29" s="72" t="s">
        <v>6345</v>
      </c>
      <c r="AJ29">
        <f t="shared" si="11"/>
        <v>1</v>
      </c>
      <c r="AK29" t="s">
        <v>4245</v>
      </c>
      <c r="AL29" s="72" t="s">
        <v>4251</v>
      </c>
      <c r="AM29" t="str">
        <f t="shared" si="12"/>
        <v>Yes</v>
      </c>
    </row>
    <row r="30" spans="1:39" x14ac:dyDescent="0.25">
      <c r="A30" t="s">
        <v>6416</v>
      </c>
      <c r="AI30" s="72" t="s">
        <v>6346</v>
      </c>
      <c r="AJ30">
        <f t="shared" si="11"/>
        <v>0</v>
      </c>
      <c r="AK30" t="s">
        <v>4245</v>
      </c>
      <c r="AL30" s="72" t="s">
        <v>4252</v>
      </c>
      <c r="AM30" t="str">
        <f t="shared" si="12"/>
        <v>No</v>
      </c>
    </row>
    <row r="31" spans="1:39" x14ac:dyDescent="0.25">
      <c r="A31" t="s">
        <v>6417</v>
      </c>
      <c r="AI31" s="72" t="s">
        <v>6347</v>
      </c>
      <c r="AJ31">
        <f t="shared" si="11"/>
        <v>0</v>
      </c>
      <c r="AK31" t="s">
        <v>4245</v>
      </c>
      <c r="AL31" s="72" t="s">
        <v>4253</v>
      </c>
      <c r="AM31" t="str">
        <f t="shared" si="12"/>
        <v>No</v>
      </c>
    </row>
    <row r="32" spans="1:39" x14ac:dyDescent="0.25">
      <c r="A32" t="s">
        <v>6418</v>
      </c>
      <c r="AI32" s="72" t="s">
        <v>6348</v>
      </c>
      <c r="AJ32">
        <f t="shared" si="11"/>
        <v>0</v>
      </c>
      <c r="AK32" t="s">
        <v>4245</v>
      </c>
      <c r="AL32" s="72" t="s">
        <v>4254</v>
      </c>
      <c r="AM32" t="str">
        <f t="shared" si="12"/>
        <v>No</v>
      </c>
    </row>
    <row r="33" spans="1:39" x14ac:dyDescent="0.25">
      <c r="A33" t="s">
        <v>6419</v>
      </c>
      <c r="AI33" s="72" t="s">
        <v>6349</v>
      </c>
      <c r="AJ33">
        <f t="shared" si="11"/>
        <v>0</v>
      </c>
      <c r="AK33" t="s">
        <v>4245</v>
      </c>
      <c r="AL33" s="72" t="s">
        <v>4255</v>
      </c>
      <c r="AM33" t="str">
        <f t="shared" si="12"/>
        <v>No</v>
      </c>
    </row>
    <row r="34" spans="1:39" x14ac:dyDescent="0.25">
      <c r="A34" t="s">
        <v>6420</v>
      </c>
      <c r="AI34" s="72" t="s">
        <v>6350</v>
      </c>
      <c r="AJ34">
        <f t="shared" si="11"/>
        <v>0</v>
      </c>
      <c r="AK34" t="s">
        <v>4245</v>
      </c>
      <c r="AL34" s="72" t="s">
        <v>6196</v>
      </c>
      <c r="AM34" t="str">
        <f t="shared" si="12"/>
        <v>No</v>
      </c>
    </row>
    <row r="35" spans="1:39" x14ac:dyDescent="0.25">
      <c r="A35" t="s">
        <v>6421</v>
      </c>
      <c r="AI35" s="72" t="s">
        <v>6351</v>
      </c>
      <c r="AJ35">
        <f t="shared" si="11"/>
        <v>0</v>
      </c>
      <c r="AK35" t="s">
        <v>4245</v>
      </c>
      <c r="AL35" s="72" t="s">
        <v>4256</v>
      </c>
      <c r="AM35" t="str">
        <f t="shared" si="12"/>
        <v>No</v>
      </c>
    </row>
    <row r="36" spans="1:39" x14ac:dyDescent="0.25">
      <c r="A36" t="s">
        <v>6433</v>
      </c>
      <c r="AI36" s="72" t="s">
        <v>6352</v>
      </c>
      <c r="AJ36">
        <f t="shared" si="11"/>
        <v>0</v>
      </c>
      <c r="AK36" t="s">
        <v>4245</v>
      </c>
      <c r="AL36" s="72" t="s">
        <v>4257</v>
      </c>
      <c r="AM36" t="str">
        <f t="shared" si="12"/>
        <v>No</v>
      </c>
    </row>
    <row r="37" spans="1:39" x14ac:dyDescent="0.25">
      <c r="A37" t="s">
        <v>6434</v>
      </c>
      <c r="AI37" s="72" t="s">
        <v>6353</v>
      </c>
      <c r="AJ37">
        <f t="shared" si="11"/>
        <v>0</v>
      </c>
      <c r="AK37" t="s">
        <v>4245</v>
      </c>
      <c r="AL37" s="72" t="s">
        <v>6193</v>
      </c>
      <c r="AM37" t="str">
        <f t="shared" si="12"/>
        <v>No</v>
      </c>
    </row>
    <row r="38" spans="1:39" x14ac:dyDescent="0.25">
      <c r="A38" t="s">
        <v>6435</v>
      </c>
      <c r="AI38" s="72" t="s">
        <v>6354</v>
      </c>
      <c r="AJ38">
        <f t="shared" si="11"/>
        <v>0</v>
      </c>
      <c r="AK38" t="s">
        <v>4245</v>
      </c>
      <c r="AL38" s="72" t="s">
        <v>6195</v>
      </c>
      <c r="AM38" t="str">
        <f t="shared" si="12"/>
        <v>No</v>
      </c>
    </row>
    <row r="39" spans="1:39" x14ac:dyDescent="0.25">
      <c r="A39" t="s">
        <v>6436</v>
      </c>
      <c r="AI39" s="72" t="s">
        <v>6355</v>
      </c>
      <c r="AJ39">
        <f t="shared" si="11"/>
        <v>0</v>
      </c>
      <c r="AK39" t="s">
        <v>4245</v>
      </c>
      <c r="AL39" s="72" t="s">
        <v>6194</v>
      </c>
      <c r="AM39" t="str">
        <f t="shared" si="12"/>
        <v>No</v>
      </c>
    </row>
    <row r="40" spans="1:39" x14ac:dyDescent="0.25">
      <c r="A40" t="s">
        <v>6437</v>
      </c>
      <c r="AI40" s="72" t="s">
        <v>6356</v>
      </c>
      <c r="AJ40">
        <f t="shared" si="11"/>
        <v>0</v>
      </c>
      <c r="AK40" t="s">
        <v>4245</v>
      </c>
      <c r="AL40" s="72" t="s">
        <v>4258</v>
      </c>
      <c r="AM40" t="str">
        <f t="shared" si="12"/>
        <v>No</v>
      </c>
    </row>
    <row r="41" spans="1:39" x14ac:dyDescent="0.25">
      <c r="A41" t="s">
        <v>6438</v>
      </c>
      <c r="B41" s="72"/>
      <c r="AI41" s="72" t="s">
        <v>6357</v>
      </c>
      <c r="AJ41">
        <f t="shared" si="11"/>
        <v>1</v>
      </c>
      <c r="AK41" t="s">
        <v>4245</v>
      </c>
      <c r="AL41" s="72" t="s">
        <v>6410</v>
      </c>
      <c r="AM41" t="str">
        <f t="shared" si="12"/>
        <v>Yes</v>
      </c>
    </row>
    <row r="42" spans="1:39" x14ac:dyDescent="0.25">
      <c r="A42" t="s">
        <v>6439</v>
      </c>
      <c r="B42" s="72"/>
      <c r="AI42" s="72" t="s">
        <v>6358</v>
      </c>
      <c r="AJ42">
        <f t="shared" si="11"/>
        <v>0</v>
      </c>
      <c r="AK42" t="s">
        <v>4245</v>
      </c>
      <c r="AL42" s="72" t="s">
        <v>6409</v>
      </c>
      <c r="AM42" t="str">
        <f t="shared" si="12"/>
        <v>No</v>
      </c>
    </row>
    <row r="43" spans="1:39" x14ac:dyDescent="0.25">
      <c r="A43" t="s">
        <v>6440</v>
      </c>
      <c r="B43" s="72"/>
      <c r="AI43" s="72" t="s">
        <v>6359</v>
      </c>
      <c r="AJ43">
        <f t="shared" si="11"/>
        <v>0</v>
      </c>
      <c r="AK43" t="s">
        <v>4245</v>
      </c>
      <c r="AL43" s="72" t="s">
        <v>6409</v>
      </c>
      <c r="AM43" t="str">
        <f t="shared" si="12"/>
        <v>No</v>
      </c>
    </row>
    <row r="44" spans="1:39" x14ac:dyDescent="0.25">
      <c r="A44" t="s">
        <v>6441</v>
      </c>
      <c r="B44" s="72"/>
      <c r="AI44" s="72" t="s">
        <v>6360</v>
      </c>
      <c r="AJ44">
        <f t="shared" si="11"/>
        <v>0</v>
      </c>
      <c r="AK44" t="s">
        <v>4245</v>
      </c>
      <c r="AL44" s="72" t="s">
        <v>6409</v>
      </c>
      <c r="AM44" t="str">
        <f t="shared" si="12"/>
        <v>No</v>
      </c>
    </row>
    <row r="45" spans="1:39" x14ac:dyDescent="0.25">
      <c r="A45" t="s">
        <v>6442</v>
      </c>
      <c r="B45" s="72"/>
      <c r="AI45" s="72" t="s">
        <v>6361</v>
      </c>
      <c r="AJ45">
        <f t="shared" si="11"/>
        <v>0</v>
      </c>
      <c r="AK45" t="s">
        <v>4245</v>
      </c>
      <c r="AL45" s="72" t="s">
        <v>6409</v>
      </c>
      <c r="AM45" t="str">
        <f t="shared" si="12"/>
        <v>No</v>
      </c>
    </row>
    <row r="46" spans="1:39" x14ac:dyDescent="0.25">
      <c r="A46" t="s">
        <v>6422</v>
      </c>
      <c r="B46" s="72" t="str">
        <f>H14</f>
        <v>mClass-Option 2</v>
      </c>
      <c r="AI46" s="72" t="s">
        <v>6362</v>
      </c>
      <c r="AJ46">
        <f t="shared" si="11"/>
        <v>0</v>
      </c>
      <c r="AK46" t="s">
        <v>4246</v>
      </c>
      <c r="AL46" s="72" t="s">
        <v>4260</v>
      </c>
      <c r="AM46" t="str">
        <f t="shared" si="12"/>
        <v>No</v>
      </c>
    </row>
    <row r="47" spans="1:39" x14ac:dyDescent="0.25">
      <c r="A47" t="s">
        <v>6423</v>
      </c>
      <c r="B47" s="72" t="str">
        <f t="shared" ref="B47:B55" si="29">H15</f>
        <v>End of year STAAR result-Option 2</v>
      </c>
      <c r="AI47" s="72" t="s">
        <v>6363</v>
      </c>
      <c r="AJ47">
        <f t="shared" si="11"/>
        <v>0</v>
      </c>
      <c r="AK47" t="s">
        <v>4246</v>
      </c>
      <c r="AL47" s="72" t="s">
        <v>4240</v>
      </c>
      <c r="AM47" t="str">
        <f t="shared" si="12"/>
        <v>No</v>
      </c>
    </row>
    <row r="48" spans="1:39" x14ac:dyDescent="0.25">
      <c r="A48" t="s">
        <v>6424</v>
      </c>
      <c r="B48" s="72" t="str">
        <f t="shared" si="29"/>
        <v>Other (Please Name Below)-Option 2</v>
      </c>
      <c r="AI48" s="72" t="s">
        <v>6364</v>
      </c>
      <c r="AJ48">
        <f t="shared" si="11"/>
        <v>0</v>
      </c>
      <c r="AK48" t="s">
        <v>4246</v>
      </c>
      <c r="AL48" s="72" t="s">
        <v>4248</v>
      </c>
      <c r="AM48" t="str">
        <f t="shared" si="12"/>
        <v>No</v>
      </c>
    </row>
    <row r="49" spans="1:39" x14ac:dyDescent="0.25">
      <c r="A49" t="s">
        <v>6425</v>
      </c>
      <c r="B49" s="72" t="str">
        <f t="shared" si="29"/>
        <v>0-</v>
      </c>
      <c r="AI49" s="72" t="s">
        <v>6365</v>
      </c>
      <c r="AJ49">
        <f t="shared" si="11"/>
        <v>0</v>
      </c>
      <c r="AK49" t="s">
        <v>4246</v>
      </c>
      <c r="AL49" s="72" t="s">
        <v>4249</v>
      </c>
      <c r="AM49" t="str">
        <f t="shared" si="12"/>
        <v>No</v>
      </c>
    </row>
    <row r="50" spans="1:39" x14ac:dyDescent="0.25">
      <c r="A50" t="s">
        <v>6426</v>
      </c>
      <c r="B50" s="72" t="str">
        <f t="shared" si="29"/>
        <v>0-</v>
      </c>
      <c r="AI50" s="72" t="s">
        <v>6366</v>
      </c>
      <c r="AJ50">
        <f t="shared" si="11"/>
        <v>0</v>
      </c>
      <c r="AK50" t="s">
        <v>4246</v>
      </c>
      <c r="AL50" s="72" t="s">
        <v>4250</v>
      </c>
      <c r="AM50" t="str">
        <f t="shared" si="12"/>
        <v>No</v>
      </c>
    </row>
    <row r="51" spans="1:39" x14ac:dyDescent="0.25">
      <c r="A51" t="s">
        <v>6427</v>
      </c>
      <c r="B51" s="72" t="str">
        <f t="shared" si="29"/>
        <v>0-</v>
      </c>
      <c r="AI51" s="72" t="s">
        <v>6367</v>
      </c>
      <c r="AJ51">
        <f t="shared" si="11"/>
        <v>0</v>
      </c>
      <c r="AK51" t="s">
        <v>4246</v>
      </c>
      <c r="AL51" s="72" t="s">
        <v>4251</v>
      </c>
      <c r="AM51" t="str">
        <f t="shared" si="12"/>
        <v>No</v>
      </c>
    </row>
    <row r="52" spans="1:39" x14ac:dyDescent="0.25">
      <c r="A52" t="s">
        <v>6428</v>
      </c>
      <c r="B52" s="72" t="str">
        <f t="shared" si="29"/>
        <v>0-</v>
      </c>
      <c r="AI52" s="72" t="s">
        <v>6368</v>
      </c>
      <c r="AJ52">
        <f t="shared" si="11"/>
        <v>0</v>
      </c>
      <c r="AK52" t="s">
        <v>4246</v>
      </c>
      <c r="AL52" s="72" t="s">
        <v>4252</v>
      </c>
      <c r="AM52" t="str">
        <f t="shared" si="12"/>
        <v>No</v>
      </c>
    </row>
    <row r="53" spans="1:39" x14ac:dyDescent="0.25">
      <c r="A53" t="s">
        <v>6429</v>
      </c>
      <c r="B53" s="72" t="str">
        <f t="shared" si="29"/>
        <v>0-</v>
      </c>
      <c r="AI53" s="72" t="s">
        <v>6369</v>
      </c>
      <c r="AJ53">
        <f t="shared" si="11"/>
        <v>0</v>
      </c>
      <c r="AK53" t="s">
        <v>4246</v>
      </c>
      <c r="AL53" s="72" t="s">
        <v>4253</v>
      </c>
      <c r="AM53" t="str">
        <f t="shared" si="12"/>
        <v>No</v>
      </c>
    </row>
    <row r="54" spans="1:39" x14ac:dyDescent="0.25">
      <c r="A54" t="s">
        <v>6430</v>
      </c>
      <c r="B54" s="72" t="str">
        <f t="shared" si="29"/>
        <v>0-</v>
      </c>
      <c r="AI54" s="72" t="s">
        <v>6370</v>
      </c>
      <c r="AJ54">
        <f t="shared" si="11"/>
        <v>0</v>
      </c>
      <c r="AK54" t="s">
        <v>4246</v>
      </c>
      <c r="AL54" s="72" t="s">
        <v>4254</v>
      </c>
      <c r="AM54" t="str">
        <f t="shared" si="12"/>
        <v>No</v>
      </c>
    </row>
    <row r="55" spans="1:39" x14ac:dyDescent="0.25">
      <c r="A55" t="s">
        <v>6431</v>
      </c>
      <c r="B55" s="72" t="str">
        <f t="shared" si="29"/>
        <v>0-</v>
      </c>
      <c r="AI55" s="72" t="s">
        <v>6371</v>
      </c>
      <c r="AJ55">
        <f t="shared" si="11"/>
        <v>0</v>
      </c>
      <c r="AK55" t="s">
        <v>4246</v>
      </c>
      <c r="AL55" s="72" t="s">
        <v>4255</v>
      </c>
      <c r="AM55" t="str">
        <f t="shared" si="12"/>
        <v>No</v>
      </c>
    </row>
    <row r="56" spans="1:39" x14ac:dyDescent="0.25">
      <c r="A56" t="s">
        <v>6443</v>
      </c>
      <c r="B56" s="72" t="str">
        <f>I14</f>
        <v>mClass-</v>
      </c>
      <c r="AI56" s="72" t="s">
        <v>6372</v>
      </c>
      <c r="AJ56">
        <f t="shared" si="11"/>
        <v>0</v>
      </c>
      <c r="AK56" t="s">
        <v>4246</v>
      </c>
      <c r="AL56" s="72" t="s">
        <v>6196</v>
      </c>
      <c r="AM56" t="str">
        <f t="shared" si="12"/>
        <v>No</v>
      </c>
    </row>
    <row r="57" spans="1:39" x14ac:dyDescent="0.25">
      <c r="A57" t="s">
        <v>6444</v>
      </c>
      <c r="B57" s="72" t="str">
        <f t="shared" ref="B57:B65" si="30">I15</f>
        <v>End of year STAAR result-</v>
      </c>
      <c r="AI57" s="72" t="s">
        <v>6373</v>
      </c>
      <c r="AJ57">
        <f t="shared" si="11"/>
        <v>0</v>
      </c>
      <c r="AK57" t="s">
        <v>4246</v>
      </c>
      <c r="AL57" s="72" t="s">
        <v>4256</v>
      </c>
      <c r="AM57" t="str">
        <f t="shared" si="12"/>
        <v>No</v>
      </c>
    </row>
    <row r="58" spans="1:39" x14ac:dyDescent="0.25">
      <c r="A58" t="s">
        <v>6445</v>
      </c>
      <c r="B58" s="72" t="str">
        <f t="shared" si="30"/>
        <v>Other (Please Name Below)-</v>
      </c>
      <c r="AI58" s="72" t="s">
        <v>6374</v>
      </c>
      <c r="AJ58">
        <f t="shared" si="11"/>
        <v>0</v>
      </c>
      <c r="AK58" t="s">
        <v>4246</v>
      </c>
      <c r="AL58" s="72" t="s">
        <v>4257</v>
      </c>
      <c r="AM58" t="str">
        <f t="shared" si="12"/>
        <v>No</v>
      </c>
    </row>
    <row r="59" spans="1:39" x14ac:dyDescent="0.25">
      <c r="A59" t="s">
        <v>6446</v>
      </c>
      <c r="B59" s="72" t="str">
        <f t="shared" si="30"/>
        <v>0-</v>
      </c>
      <c r="AI59" s="72" t="s">
        <v>6375</v>
      </c>
      <c r="AJ59">
        <f t="shared" si="11"/>
        <v>0</v>
      </c>
      <c r="AK59" t="s">
        <v>4246</v>
      </c>
      <c r="AL59" s="72" t="s">
        <v>6193</v>
      </c>
      <c r="AM59" t="str">
        <f t="shared" si="12"/>
        <v>No</v>
      </c>
    </row>
    <row r="60" spans="1:39" x14ac:dyDescent="0.25">
      <c r="A60" t="s">
        <v>6447</v>
      </c>
      <c r="B60" s="72" t="str">
        <f t="shared" si="30"/>
        <v>0-</v>
      </c>
      <c r="AI60" s="72" t="s">
        <v>6376</v>
      </c>
      <c r="AJ60">
        <f t="shared" si="11"/>
        <v>0</v>
      </c>
      <c r="AK60" t="s">
        <v>4246</v>
      </c>
      <c r="AL60" s="72" t="s">
        <v>6195</v>
      </c>
      <c r="AM60" t="str">
        <f t="shared" si="12"/>
        <v>No</v>
      </c>
    </row>
    <row r="61" spans="1:39" x14ac:dyDescent="0.25">
      <c r="A61" t="s">
        <v>6448</v>
      </c>
      <c r="B61" s="72" t="str">
        <f t="shared" si="30"/>
        <v>0-</v>
      </c>
      <c r="AI61" s="72" t="s">
        <v>6377</v>
      </c>
      <c r="AJ61">
        <f t="shared" si="11"/>
        <v>0</v>
      </c>
      <c r="AK61" t="s">
        <v>4246</v>
      </c>
      <c r="AL61" s="72" t="s">
        <v>6194</v>
      </c>
      <c r="AM61" t="str">
        <f t="shared" si="12"/>
        <v>No</v>
      </c>
    </row>
    <row r="62" spans="1:39" x14ac:dyDescent="0.25">
      <c r="A62" t="s">
        <v>6449</v>
      </c>
      <c r="B62" s="72" t="str">
        <f t="shared" si="30"/>
        <v>0-</v>
      </c>
      <c r="AI62" s="72" t="s">
        <v>6378</v>
      </c>
      <c r="AJ62">
        <f t="shared" si="11"/>
        <v>0</v>
      </c>
      <c r="AK62" t="s">
        <v>4246</v>
      </c>
      <c r="AL62" s="72" t="s">
        <v>4258</v>
      </c>
      <c r="AM62" t="str">
        <f t="shared" si="12"/>
        <v>No</v>
      </c>
    </row>
    <row r="63" spans="1:39" x14ac:dyDescent="0.25">
      <c r="A63" t="s">
        <v>6450</v>
      </c>
      <c r="B63" s="72" t="str">
        <f t="shared" si="30"/>
        <v>0-</v>
      </c>
      <c r="AI63" s="72" t="s">
        <v>6379</v>
      </c>
      <c r="AJ63">
        <f t="shared" si="11"/>
        <v>0</v>
      </c>
      <c r="AK63" t="s">
        <v>4246</v>
      </c>
      <c r="AL63" s="72" t="s">
        <v>6410</v>
      </c>
      <c r="AM63" t="str">
        <f t="shared" si="12"/>
        <v>No</v>
      </c>
    </row>
    <row r="64" spans="1:39" x14ac:dyDescent="0.25">
      <c r="A64" t="s">
        <v>6451</v>
      </c>
      <c r="B64" s="72" t="str">
        <f t="shared" si="30"/>
        <v>0-</v>
      </c>
      <c r="AI64" s="72" t="s">
        <v>6380</v>
      </c>
      <c r="AJ64">
        <f t="shared" si="11"/>
        <v>0</v>
      </c>
      <c r="AK64" t="s">
        <v>4246</v>
      </c>
      <c r="AL64" s="72" t="s">
        <v>6409</v>
      </c>
      <c r="AM64" t="str">
        <f t="shared" si="12"/>
        <v>No</v>
      </c>
    </row>
    <row r="65" spans="1:39" x14ac:dyDescent="0.25">
      <c r="A65" t="s">
        <v>6452</v>
      </c>
      <c r="B65" s="72" t="str">
        <f t="shared" si="30"/>
        <v>0-</v>
      </c>
      <c r="AI65" s="72" t="s">
        <v>6381</v>
      </c>
      <c r="AJ65">
        <f t="shared" si="11"/>
        <v>0</v>
      </c>
      <c r="AK65" t="s">
        <v>4246</v>
      </c>
      <c r="AL65" s="72" t="s">
        <v>6409</v>
      </c>
      <c r="AM65" t="str">
        <f t="shared" si="12"/>
        <v>No</v>
      </c>
    </row>
    <row r="66" spans="1:39" x14ac:dyDescent="0.25">
      <c r="AI66" s="72" t="s">
        <v>6382</v>
      </c>
      <c r="AJ66">
        <f t="shared" si="11"/>
        <v>0</v>
      </c>
      <c r="AK66" t="s">
        <v>4246</v>
      </c>
      <c r="AL66" s="72" t="s">
        <v>6409</v>
      </c>
      <c r="AM66" t="str">
        <f t="shared" si="12"/>
        <v>No</v>
      </c>
    </row>
    <row r="67" spans="1:39" x14ac:dyDescent="0.25">
      <c r="AI67" s="72" t="s">
        <v>6383</v>
      </c>
      <c r="AJ67">
        <f t="shared" ref="AJ67:AJ89" si="31">COUNTIF($B$26:$B$65,AI67)</f>
        <v>0</v>
      </c>
      <c r="AK67" t="s">
        <v>4246</v>
      </c>
      <c r="AL67" s="72" t="s">
        <v>6409</v>
      </c>
      <c r="AM67" t="str">
        <f t="shared" ref="AM67:AM89" si="32">IF(AJ67&gt;0,"Yes","No")</f>
        <v>No</v>
      </c>
    </row>
    <row r="68" spans="1:39" x14ac:dyDescent="0.25">
      <c r="AI68" s="72" t="s">
        <v>6384</v>
      </c>
      <c r="AJ68">
        <f t="shared" si="31"/>
        <v>0</v>
      </c>
      <c r="AK68" t="s">
        <v>4247</v>
      </c>
      <c r="AL68" s="72" t="s">
        <v>4260</v>
      </c>
      <c r="AM68" t="str">
        <f t="shared" si="32"/>
        <v>No</v>
      </c>
    </row>
    <row r="69" spans="1:39" x14ac:dyDescent="0.25">
      <c r="AI69" s="72" t="s">
        <v>6385</v>
      </c>
      <c r="AJ69">
        <f t="shared" si="31"/>
        <v>0</v>
      </c>
      <c r="AK69" t="s">
        <v>4247</v>
      </c>
      <c r="AL69" s="72" t="s">
        <v>4240</v>
      </c>
      <c r="AM69" t="str">
        <f t="shared" si="32"/>
        <v>No</v>
      </c>
    </row>
    <row r="70" spans="1:39" x14ac:dyDescent="0.25">
      <c r="AI70" s="72" t="s">
        <v>6386</v>
      </c>
      <c r="AJ70">
        <f t="shared" si="31"/>
        <v>0</v>
      </c>
      <c r="AK70" t="s">
        <v>4247</v>
      </c>
      <c r="AL70" s="72" t="s">
        <v>4248</v>
      </c>
      <c r="AM70" t="str">
        <f t="shared" si="32"/>
        <v>No</v>
      </c>
    </row>
    <row r="71" spans="1:39" x14ac:dyDescent="0.25">
      <c r="AI71" s="72" t="s">
        <v>6387</v>
      </c>
      <c r="AJ71">
        <f t="shared" si="31"/>
        <v>0</v>
      </c>
      <c r="AK71" t="s">
        <v>4247</v>
      </c>
      <c r="AL71" s="72" t="s">
        <v>4249</v>
      </c>
      <c r="AM71" t="str">
        <f t="shared" si="32"/>
        <v>No</v>
      </c>
    </row>
    <row r="72" spans="1:39" x14ac:dyDescent="0.25">
      <c r="AI72" s="72" t="s">
        <v>6388</v>
      </c>
      <c r="AJ72">
        <f t="shared" si="31"/>
        <v>0</v>
      </c>
      <c r="AK72" t="s">
        <v>4247</v>
      </c>
      <c r="AL72" s="72" t="s">
        <v>4250</v>
      </c>
      <c r="AM72" t="str">
        <f t="shared" si="32"/>
        <v>No</v>
      </c>
    </row>
    <row r="73" spans="1:39" x14ac:dyDescent="0.25">
      <c r="AI73" s="72" t="s">
        <v>6389</v>
      </c>
      <c r="AJ73">
        <f t="shared" si="31"/>
        <v>0</v>
      </c>
      <c r="AK73" t="s">
        <v>4247</v>
      </c>
      <c r="AL73" s="72" t="s">
        <v>4251</v>
      </c>
      <c r="AM73" t="str">
        <f t="shared" si="32"/>
        <v>No</v>
      </c>
    </row>
    <row r="74" spans="1:39" x14ac:dyDescent="0.25">
      <c r="AI74" s="72" t="s">
        <v>6390</v>
      </c>
      <c r="AJ74">
        <f t="shared" si="31"/>
        <v>0</v>
      </c>
      <c r="AK74" t="s">
        <v>4247</v>
      </c>
      <c r="AL74" s="72" t="s">
        <v>4252</v>
      </c>
      <c r="AM74" t="str">
        <f t="shared" si="32"/>
        <v>No</v>
      </c>
    </row>
    <row r="75" spans="1:39" x14ac:dyDescent="0.25">
      <c r="AI75" s="72" t="s">
        <v>6391</v>
      </c>
      <c r="AJ75">
        <f t="shared" si="31"/>
        <v>0</v>
      </c>
      <c r="AK75" t="s">
        <v>4247</v>
      </c>
      <c r="AL75" s="72" t="s">
        <v>4253</v>
      </c>
      <c r="AM75" t="str">
        <f t="shared" si="32"/>
        <v>No</v>
      </c>
    </row>
    <row r="76" spans="1:39" x14ac:dyDescent="0.25">
      <c r="AI76" s="72" t="s">
        <v>6392</v>
      </c>
      <c r="AJ76">
        <f t="shared" si="31"/>
        <v>0</v>
      </c>
      <c r="AK76" t="s">
        <v>4247</v>
      </c>
      <c r="AL76" s="72" t="s">
        <v>4254</v>
      </c>
      <c r="AM76" t="str">
        <f t="shared" si="32"/>
        <v>No</v>
      </c>
    </row>
    <row r="77" spans="1:39" x14ac:dyDescent="0.25">
      <c r="AI77" s="72" t="s">
        <v>6393</v>
      </c>
      <c r="AJ77">
        <f t="shared" si="31"/>
        <v>0</v>
      </c>
      <c r="AK77" t="s">
        <v>4247</v>
      </c>
      <c r="AL77" s="72" t="s">
        <v>4255</v>
      </c>
      <c r="AM77" t="str">
        <f t="shared" si="32"/>
        <v>No</v>
      </c>
    </row>
    <row r="78" spans="1:39" x14ac:dyDescent="0.25">
      <c r="AI78" s="72" t="s">
        <v>6394</v>
      </c>
      <c r="AJ78">
        <f t="shared" si="31"/>
        <v>0</v>
      </c>
      <c r="AK78" t="s">
        <v>4247</v>
      </c>
      <c r="AL78" s="72" t="s">
        <v>6196</v>
      </c>
      <c r="AM78" t="str">
        <f t="shared" si="32"/>
        <v>No</v>
      </c>
    </row>
    <row r="79" spans="1:39" x14ac:dyDescent="0.25">
      <c r="AI79" s="72" t="s">
        <v>6395</v>
      </c>
      <c r="AJ79">
        <f t="shared" si="31"/>
        <v>0</v>
      </c>
      <c r="AK79" t="s">
        <v>4247</v>
      </c>
      <c r="AL79" s="72" t="s">
        <v>4256</v>
      </c>
      <c r="AM79" t="str">
        <f t="shared" si="32"/>
        <v>No</v>
      </c>
    </row>
    <row r="80" spans="1:39" x14ac:dyDescent="0.25">
      <c r="AI80" s="72" t="s">
        <v>6396</v>
      </c>
      <c r="AJ80">
        <f t="shared" si="31"/>
        <v>0</v>
      </c>
      <c r="AK80" t="s">
        <v>4247</v>
      </c>
      <c r="AL80" s="72" t="s">
        <v>4257</v>
      </c>
      <c r="AM80" t="str">
        <f t="shared" si="32"/>
        <v>No</v>
      </c>
    </row>
    <row r="81" spans="35:39" x14ac:dyDescent="0.25">
      <c r="AI81" s="72" t="s">
        <v>6397</v>
      </c>
      <c r="AJ81">
        <f t="shared" si="31"/>
        <v>0</v>
      </c>
      <c r="AK81" t="s">
        <v>4247</v>
      </c>
      <c r="AL81" s="72" t="s">
        <v>6193</v>
      </c>
      <c r="AM81" t="str">
        <f t="shared" si="32"/>
        <v>No</v>
      </c>
    </row>
    <row r="82" spans="35:39" x14ac:dyDescent="0.25">
      <c r="AI82" s="72" t="s">
        <v>6398</v>
      </c>
      <c r="AJ82">
        <f t="shared" si="31"/>
        <v>0</v>
      </c>
      <c r="AK82" t="s">
        <v>4247</v>
      </c>
      <c r="AL82" s="72" t="s">
        <v>6195</v>
      </c>
      <c r="AM82" t="str">
        <f t="shared" si="32"/>
        <v>No</v>
      </c>
    </row>
    <row r="83" spans="35:39" x14ac:dyDescent="0.25">
      <c r="AI83" s="72" t="s">
        <v>6399</v>
      </c>
      <c r="AJ83">
        <f t="shared" si="31"/>
        <v>0</v>
      </c>
      <c r="AK83" t="s">
        <v>4247</v>
      </c>
      <c r="AL83" s="72" t="s">
        <v>6194</v>
      </c>
      <c r="AM83" t="str">
        <f t="shared" si="32"/>
        <v>No</v>
      </c>
    </row>
    <row r="84" spans="35:39" x14ac:dyDescent="0.25">
      <c r="AI84" s="72" t="s">
        <v>6400</v>
      </c>
      <c r="AJ84">
        <f t="shared" si="31"/>
        <v>0</v>
      </c>
      <c r="AK84" t="s">
        <v>4247</v>
      </c>
      <c r="AL84" s="72" t="s">
        <v>4258</v>
      </c>
      <c r="AM84" t="str">
        <f t="shared" si="32"/>
        <v>No</v>
      </c>
    </row>
    <row r="85" spans="35:39" x14ac:dyDescent="0.25">
      <c r="AI85" s="72" t="s">
        <v>6401</v>
      </c>
      <c r="AJ85">
        <f t="shared" si="31"/>
        <v>0</v>
      </c>
      <c r="AK85" t="s">
        <v>4247</v>
      </c>
      <c r="AL85" s="72" t="s">
        <v>6410</v>
      </c>
      <c r="AM85" t="str">
        <f t="shared" si="32"/>
        <v>No</v>
      </c>
    </row>
    <row r="86" spans="35:39" x14ac:dyDescent="0.25">
      <c r="AI86" s="72" t="s">
        <v>6402</v>
      </c>
      <c r="AJ86">
        <f t="shared" si="31"/>
        <v>0</v>
      </c>
      <c r="AK86" t="s">
        <v>4247</v>
      </c>
      <c r="AL86" s="72" t="s">
        <v>6409</v>
      </c>
      <c r="AM86" t="str">
        <f t="shared" si="32"/>
        <v>No</v>
      </c>
    </row>
    <row r="87" spans="35:39" x14ac:dyDescent="0.25">
      <c r="AI87" s="72" t="s">
        <v>6403</v>
      </c>
      <c r="AJ87">
        <f t="shared" si="31"/>
        <v>0</v>
      </c>
      <c r="AK87" t="s">
        <v>4247</v>
      </c>
      <c r="AL87" s="72" t="s">
        <v>6409</v>
      </c>
      <c r="AM87" t="str">
        <f t="shared" si="32"/>
        <v>No</v>
      </c>
    </row>
    <row r="88" spans="35:39" x14ac:dyDescent="0.25">
      <c r="AI88" s="72" t="s">
        <v>6404</v>
      </c>
      <c r="AJ88">
        <f t="shared" si="31"/>
        <v>0</v>
      </c>
      <c r="AK88" t="s">
        <v>4247</v>
      </c>
      <c r="AL88" s="72" t="s">
        <v>6409</v>
      </c>
      <c r="AM88" t="str">
        <f t="shared" si="32"/>
        <v>No</v>
      </c>
    </row>
    <row r="89" spans="35:39" x14ac:dyDescent="0.25">
      <c r="AI89" s="72" t="s">
        <v>6405</v>
      </c>
      <c r="AJ89">
        <f t="shared" si="31"/>
        <v>0</v>
      </c>
      <c r="AK89" t="s">
        <v>4247</v>
      </c>
      <c r="AL89" s="72" t="s">
        <v>6409</v>
      </c>
      <c r="AM89" t="str">
        <f t="shared" si="32"/>
        <v>No</v>
      </c>
    </row>
  </sheetData>
  <phoneticPr fontId="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autoPageBreaks="0"/>
  </sheetPr>
  <dimension ref="B1:W48"/>
  <sheetViews>
    <sheetView showGridLines="0" showZeros="0" topLeftCell="B38" zoomScale="75" zoomScaleNormal="75" workbookViewId="0">
      <selection activeCell="E32" sqref="E32"/>
    </sheetView>
  </sheetViews>
  <sheetFormatPr defaultColWidth="14.28515625" defaultRowHeight="15" x14ac:dyDescent="0.25"/>
  <cols>
    <col min="1" max="1" width="10.28515625" customWidth="1"/>
    <col min="2" max="2" width="10" style="47" customWidth="1"/>
    <col min="3" max="3" width="7.7109375" customWidth="1"/>
    <col min="4" max="4" width="57.28515625" customWidth="1"/>
    <col min="5" max="5" width="69.5703125" customWidth="1"/>
    <col min="6" max="7" width="38.7109375" customWidth="1"/>
    <col min="8" max="10" width="14.28515625" style="71"/>
    <col min="11" max="11" width="14.28515625" style="47"/>
    <col min="12" max="16" width="14.28515625" style="50"/>
    <col min="17" max="17" width="14.28515625" style="71"/>
    <col min="18" max="23" width="14.28515625" style="47"/>
  </cols>
  <sheetData>
    <row r="1" spans="2:17" ht="115.9" customHeight="1" x14ac:dyDescent="0.25">
      <c r="E1" s="315" t="s">
        <v>6197</v>
      </c>
      <c r="F1" s="315"/>
    </row>
    <row r="2" spans="2:17" ht="40.15" customHeight="1" thickBot="1" x14ac:dyDescent="0.3"/>
    <row r="3" spans="2:17" s="50" customFormat="1" ht="26.25" x14ac:dyDescent="0.4">
      <c r="B3" s="96"/>
      <c r="C3" s="30"/>
      <c r="D3" s="13"/>
      <c r="E3" s="332" t="s">
        <v>4235</v>
      </c>
      <c r="F3" s="332"/>
      <c r="G3" s="173"/>
      <c r="H3" s="71"/>
      <c r="I3" s="51"/>
      <c r="J3" s="51"/>
      <c r="Q3" s="51"/>
    </row>
    <row r="4" spans="2:17" s="50" customFormat="1" ht="26.25" x14ac:dyDescent="0.4">
      <c r="B4" s="97"/>
      <c r="C4"/>
      <c r="D4" s="143"/>
      <c r="E4" s="38"/>
      <c r="F4" s="38"/>
      <c r="G4" s="174"/>
      <c r="H4" s="71"/>
      <c r="I4" s="51"/>
      <c r="J4" s="51"/>
      <c r="Q4" s="51"/>
    </row>
    <row r="5" spans="2:17" s="50" customFormat="1" ht="111" customHeight="1" x14ac:dyDescent="0.35">
      <c r="B5" s="95"/>
      <c r="C5"/>
      <c r="D5" s="336" t="s">
        <v>4577</v>
      </c>
      <c r="E5" s="336"/>
      <c r="F5" s="45"/>
      <c r="G5" s="174"/>
      <c r="H5" s="71"/>
      <c r="I5" s="51"/>
      <c r="J5" s="51"/>
      <c r="Q5" s="51"/>
    </row>
    <row r="6" spans="2:17" ht="23.25" x14ac:dyDescent="0.25">
      <c r="B6" s="97"/>
      <c r="D6" s="337" t="s">
        <v>6277</v>
      </c>
      <c r="E6" s="337"/>
      <c r="G6" s="16"/>
    </row>
    <row r="7" spans="2:17" ht="23.25" x14ac:dyDescent="0.25">
      <c r="B7" s="97"/>
      <c r="D7" s="171" t="s">
        <v>4244</v>
      </c>
      <c r="E7" s="171" t="s">
        <v>4245</v>
      </c>
      <c r="G7" s="16"/>
    </row>
    <row r="8" spans="2:17" ht="23.25" x14ac:dyDescent="0.25">
      <c r="B8" s="97"/>
      <c r="D8" s="171" t="s">
        <v>4246</v>
      </c>
      <c r="E8" s="171" t="s">
        <v>4247</v>
      </c>
      <c r="G8" s="16"/>
    </row>
    <row r="9" spans="2:17" x14ac:dyDescent="0.25">
      <c r="B9" s="97"/>
      <c r="G9" s="16"/>
    </row>
    <row r="10" spans="2:17" x14ac:dyDescent="0.25">
      <c r="B10" s="97"/>
      <c r="G10" s="16"/>
    </row>
    <row r="11" spans="2:17" ht="23.25" x14ac:dyDescent="0.35">
      <c r="B11" s="97"/>
      <c r="D11" s="334" t="s">
        <v>4244</v>
      </c>
      <c r="E11" s="334"/>
      <c r="G11" s="16"/>
    </row>
    <row r="12" spans="2:17" ht="18.75" x14ac:dyDescent="0.25">
      <c r="B12" s="97"/>
      <c r="D12" s="335" t="s">
        <v>4568</v>
      </c>
      <c r="E12" s="335"/>
      <c r="G12" s="16"/>
    </row>
    <row r="13" spans="2:17" ht="50.25" customHeight="1" x14ac:dyDescent="0.25">
      <c r="B13" s="97"/>
      <c r="D13" s="94" t="s">
        <v>4572</v>
      </c>
      <c r="E13" s="93" t="str">
        <f>'PTPT Calc'!AO2</f>
        <v/>
      </c>
      <c r="G13" s="16"/>
    </row>
    <row r="14" spans="2:17" ht="135" customHeight="1" x14ac:dyDescent="0.3">
      <c r="B14" s="97"/>
      <c r="D14" s="124" t="s">
        <v>6460</v>
      </c>
      <c r="E14" s="122"/>
      <c r="F14" s="40" t="s">
        <v>4233</v>
      </c>
      <c r="G14" s="16"/>
      <c r="L14" s="185" t="s">
        <v>6258</v>
      </c>
      <c r="M14" s="186" t="s">
        <v>6259</v>
      </c>
      <c r="N14" s="185" t="s">
        <v>6260</v>
      </c>
      <c r="O14" s="186" t="s">
        <v>6261</v>
      </c>
      <c r="P14" s="50" t="s">
        <v>4224</v>
      </c>
    </row>
    <row r="15" spans="2:17" ht="110.25" customHeight="1" x14ac:dyDescent="0.25">
      <c r="B15" s="97"/>
      <c r="D15" s="124" t="s">
        <v>6257</v>
      </c>
      <c r="E15" s="122"/>
      <c r="F15" s="152"/>
      <c r="G15" s="16"/>
      <c r="L15" s="50" t="b">
        <v>0</v>
      </c>
      <c r="M15" s="50" t="b">
        <v>0</v>
      </c>
      <c r="N15" s="50" t="b">
        <v>0</v>
      </c>
      <c r="O15" s="50">
        <f>F15</f>
        <v>0</v>
      </c>
      <c r="P15" s="50" t="str">
        <f>IF(L15=TRUE,L14&amp;",","")&amp;IF(M15=TRUE,M14&amp;",","")&amp;IF(N15=TRUE,O15,"")</f>
        <v/>
      </c>
    </row>
    <row r="16" spans="2:17" ht="69" customHeight="1" x14ac:dyDescent="0.25">
      <c r="B16" s="97"/>
      <c r="D16" s="162" t="s">
        <v>6461</v>
      </c>
      <c r="E16" s="194"/>
      <c r="G16" s="16"/>
    </row>
    <row r="17" spans="2:16" x14ac:dyDescent="0.25">
      <c r="B17" s="97"/>
      <c r="G17" s="16"/>
    </row>
    <row r="18" spans="2:16" ht="23.25" x14ac:dyDescent="0.35">
      <c r="B18" s="97"/>
      <c r="D18" s="334" t="s">
        <v>4245</v>
      </c>
      <c r="E18" s="334"/>
      <c r="G18" s="16"/>
    </row>
    <row r="19" spans="2:16" ht="18.75" customHeight="1" x14ac:dyDescent="0.25">
      <c r="B19" s="97"/>
      <c r="D19" s="335" t="s">
        <v>4569</v>
      </c>
      <c r="E19" s="335"/>
      <c r="G19" s="16"/>
    </row>
    <row r="20" spans="2:16" ht="43.5" customHeight="1" x14ac:dyDescent="0.25">
      <c r="B20" s="97"/>
      <c r="D20" s="94" t="s">
        <v>4572</v>
      </c>
      <c r="E20" s="93" t="str">
        <f>'PTPT Calc'!AP2</f>
        <v>End of year STAAR result,mClass,Other assessment please reference weighting tab</v>
      </c>
      <c r="G20" s="16"/>
    </row>
    <row r="21" spans="2:16" ht="225" x14ac:dyDescent="0.3">
      <c r="B21" s="97"/>
      <c r="D21" s="124" t="s">
        <v>6460</v>
      </c>
      <c r="E21" s="122" t="s">
        <v>6788</v>
      </c>
      <c r="F21" s="40" t="s">
        <v>4233</v>
      </c>
      <c r="G21" s="16"/>
      <c r="L21" s="185" t="s">
        <v>6258</v>
      </c>
      <c r="M21" s="186" t="s">
        <v>6259</v>
      </c>
      <c r="N21" s="185" t="s">
        <v>6260</v>
      </c>
      <c r="O21" s="186" t="s">
        <v>6261</v>
      </c>
      <c r="P21" s="50" t="s">
        <v>4224</v>
      </c>
    </row>
    <row r="22" spans="2:16" ht="120" customHeight="1" x14ac:dyDescent="0.25">
      <c r="B22" s="97"/>
      <c r="D22" s="124" t="s">
        <v>6257</v>
      </c>
      <c r="E22" s="122"/>
      <c r="F22" s="152"/>
      <c r="G22" s="16"/>
      <c r="L22" s="50" t="b">
        <v>1</v>
      </c>
      <c r="M22" s="50" t="b">
        <v>1</v>
      </c>
      <c r="N22" s="50" t="b">
        <v>0</v>
      </c>
      <c r="O22" s="50">
        <f>F22</f>
        <v>0</v>
      </c>
      <c r="P22" s="50" t="str">
        <f>IF(L22=TRUE,L21&amp;",","")&amp;IF(M22=TRUE,M21&amp;",","")&amp;IF(N22=TRUE,O22,"")</f>
        <v>We follow the same protocols used for STAAR,We follow the protocols recommended by the 3rd party vendor,</v>
      </c>
    </row>
    <row r="23" spans="2:16" ht="20.25" customHeight="1" x14ac:dyDescent="0.3">
      <c r="B23" s="97"/>
      <c r="D23" s="338" t="s">
        <v>6276</v>
      </c>
      <c r="E23" s="340" t="s">
        <v>6265</v>
      </c>
      <c r="F23" s="40" t="s">
        <v>4233</v>
      </c>
      <c r="G23" s="16"/>
    </row>
    <row r="24" spans="2:16" ht="69" customHeight="1" x14ac:dyDescent="0.25">
      <c r="B24" s="97"/>
      <c r="D24" s="339"/>
      <c r="E24" s="341"/>
      <c r="F24" s="152"/>
      <c r="G24" s="16"/>
    </row>
    <row r="25" spans="2:16" ht="179.25" customHeight="1" x14ac:dyDescent="0.25">
      <c r="B25" s="97"/>
      <c r="D25" s="124" t="s">
        <v>6576</v>
      </c>
      <c r="E25" s="122" t="s">
        <v>6789</v>
      </c>
      <c r="G25" s="16"/>
    </row>
    <row r="26" spans="2:16" x14ac:dyDescent="0.25">
      <c r="B26" s="97"/>
      <c r="G26" s="16"/>
    </row>
    <row r="27" spans="2:16" ht="23.25" x14ac:dyDescent="0.35">
      <c r="B27" s="97"/>
      <c r="D27" s="334" t="s">
        <v>4246</v>
      </c>
      <c r="E27" s="334"/>
      <c r="G27" s="16"/>
    </row>
    <row r="28" spans="2:16" ht="42.75" customHeight="1" x14ac:dyDescent="0.25">
      <c r="B28" s="97"/>
      <c r="D28" s="335" t="s">
        <v>4570</v>
      </c>
      <c r="E28" s="335"/>
      <c r="G28" s="16"/>
    </row>
    <row r="29" spans="2:16" ht="54.75" customHeight="1" x14ac:dyDescent="0.3">
      <c r="B29" s="97"/>
      <c r="D29" s="94" t="s">
        <v>4572</v>
      </c>
      <c r="E29" s="93" t="str">
        <f>'PTPT Calc'!AQ2</f>
        <v/>
      </c>
      <c r="F29" s="40" t="s">
        <v>4199</v>
      </c>
      <c r="G29" s="16"/>
      <c r="L29" s="185" t="s">
        <v>6258</v>
      </c>
      <c r="M29" s="186" t="s">
        <v>6259</v>
      </c>
      <c r="N29" s="185" t="s">
        <v>6260</v>
      </c>
      <c r="O29" s="186" t="s">
        <v>6261</v>
      </c>
      <c r="P29" s="50" t="s">
        <v>4224</v>
      </c>
    </row>
    <row r="30" spans="2:16" ht="80.25" customHeight="1" x14ac:dyDescent="0.25">
      <c r="B30" s="97"/>
      <c r="D30" s="124" t="s">
        <v>6474</v>
      </c>
      <c r="E30" s="122"/>
      <c r="F30" s="187"/>
      <c r="G30" s="16"/>
      <c r="L30" s="50" t="b">
        <v>0</v>
      </c>
      <c r="N30" s="50" t="b">
        <v>0</v>
      </c>
      <c r="O30" s="50">
        <f>F30</f>
        <v>0</v>
      </c>
      <c r="P30" s="50" t="str">
        <f>IF(L30=TRUE,L29&amp;",","")&amp;IF(M30=TRUE,M29&amp;",","")&amp;IF(N30=TRUE,O30,"")</f>
        <v/>
      </c>
    </row>
    <row r="31" spans="2:16" ht="56.25" customHeight="1" x14ac:dyDescent="0.25">
      <c r="B31" s="97"/>
      <c r="D31" s="124" t="s">
        <v>6269</v>
      </c>
      <c r="E31" s="122"/>
      <c r="G31" s="16"/>
    </row>
    <row r="32" spans="2:16" ht="102.75" customHeight="1" x14ac:dyDescent="0.25">
      <c r="B32" s="97"/>
      <c r="D32" s="124" t="s">
        <v>6270</v>
      </c>
      <c r="E32" s="122"/>
      <c r="G32" s="16"/>
    </row>
    <row r="33" spans="2:16" ht="18.75" customHeight="1" x14ac:dyDescent="0.3">
      <c r="B33" s="97"/>
      <c r="D33" s="338" t="s">
        <v>6275</v>
      </c>
      <c r="E33" s="340"/>
      <c r="F33" s="40" t="s">
        <v>4233</v>
      </c>
      <c r="G33" s="16"/>
    </row>
    <row r="34" spans="2:16" ht="43.5" customHeight="1" x14ac:dyDescent="0.25">
      <c r="B34" s="97"/>
      <c r="D34" s="339"/>
      <c r="E34" s="341"/>
      <c r="F34" s="187"/>
      <c r="G34" s="16"/>
    </row>
    <row r="35" spans="2:16" ht="52.5" x14ac:dyDescent="0.25">
      <c r="B35" s="97"/>
      <c r="D35" s="124" t="s">
        <v>6462</v>
      </c>
      <c r="E35" s="122"/>
      <c r="G35" s="16"/>
    </row>
    <row r="36" spans="2:16" x14ac:dyDescent="0.25">
      <c r="B36" s="97"/>
      <c r="G36" s="16"/>
    </row>
    <row r="37" spans="2:16" ht="23.25" x14ac:dyDescent="0.35">
      <c r="B37" s="97"/>
      <c r="D37" s="334" t="s">
        <v>4247</v>
      </c>
      <c r="E37" s="334"/>
      <c r="G37" s="16"/>
    </row>
    <row r="38" spans="2:16" ht="18.75" x14ac:dyDescent="0.25">
      <c r="B38" s="97"/>
      <c r="D38" s="335" t="s">
        <v>4571</v>
      </c>
      <c r="E38" s="335"/>
      <c r="G38" s="16"/>
    </row>
    <row r="39" spans="2:16" ht="45.75" customHeight="1" x14ac:dyDescent="0.3">
      <c r="B39" s="97"/>
      <c r="D39" s="94" t="s">
        <v>4572</v>
      </c>
      <c r="E39" s="93" t="str">
        <f>'PTPT Calc'!AR2</f>
        <v/>
      </c>
      <c r="F39" s="40" t="s">
        <v>4199</v>
      </c>
      <c r="G39" s="16"/>
      <c r="L39" s="185" t="s">
        <v>6258</v>
      </c>
      <c r="M39" s="186" t="s">
        <v>6259</v>
      </c>
      <c r="N39" s="185" t="s">
        <v>6260</v>
      </c>
      <c r="O39" s="186" t="s">
        <v>6261</v>
      </c>
      <c r="P39" s="50" t="s">
        <v>4224</v>
      </c>
    </row>
    <row r="40" spans="2:16" ht="120" customHeight="1" x14ac:dyDescent="0.25">
      <c r="B40" s="97"/>
      <c r="D40" s="124" t="s">
        <v>6475</v>
      </c>
      <c r="E40" s="122"/>
      <c r="F40" s="187"/>
      <c r="G40" s="16"/>
      <c r="L40" s="50" t="b">
        <v>0</v>
      </c>
      <c r="N40" s="50" t="b">
        <v>0</v>
      </c>
      <c r="O40" s="50">
        <f>F40</f>
        <v>0</v>
      </c>
      <c r="P40" s="50" t="str">
        <f>IF(L40=TRUE,L39&amp;",","")&amp;IF(M40=TRUE,M39&amp;",","")&amp;IF(N40=TRUE,O40,"")</f>
        <v/>
      </c>
    </row>
    <row r="41" spans="2:16" ht="72" customHeight="1" x14ac:dyDescent="0.25">
      <c r="B41" s="97"/>
      <c r="D41" s="124" t="s">
        <v>6271</v>
      </c>
      <c r="E41" s="122"/>
      <c r="G41" s="16"/>
    </row>
    <row r="42" spans="2:16" ht="60" customHeight="1" x14ac:dyDescent="0.25">
      <c r="B42" s="97"/>
      <c r="D42" s="124" t="s">
        <v>6272</v>
      </c>
      <c r="E42" s="122"/>
      <c r="G42" s="16"/>
    </row>
    <row r="43" spans="2:16" ht="155.25" customHeight="1" x14ac:dyDescent="0.25">
      <c r="B43" s="97"/>
      <c r="D43" s="124" t="s">
        <v>6273</v>
      </c>
      <c r="E43" s="122"/>
      <c r="G43" s="16"/>
    </row>
    <row r="44" spans="2:16" ht="18.75" customHeight="1" x14ac:dyDescent="0.3">
      <c r="B44" s="97"/>
      <c r="D44" s="338" t="s">
        <v>6274</v>
      </c>
      <c r="E44" s="340"/>
      <c r="F44" s="40" t="s">
        <v>4233</v>
      </c>
      <c r="G44" s="16"/>
    </row>
    <row r="45" spans="2:16" ht="43.5" customHeight="1" x14ac:dyDescent="0.25">
      <c r="B45" s="97"/>
      <c r="D45" s="339"/>
      <c r="E45" s="341"/>
      <c r="F45" s="187"/>
      <c r="G45" s="16"/>
    </row>
    <row r="46" spans="2:16" ht="81" customHeight="1" x14ac:dyDescent="0.25">
      <c r="B46" s="97"/>
      <c r="D46" s="124" t="s">
        <v>6463</v>
      </c>
      <c r="E46" s="122"/>
      <c r="G46" s="16"/>
    </row>
    <row r="47" spans="2:16" x14ac:dyDescent="0.25">
      <c r="B47" s="97"/>
      <c r="G47" s="16"/>
    </row>
    <row r="48" spans="2:16" ht="15.75" thickBot="1" x14ac:dyDescent="0.3">
      <c r="B48" s="175"/>
      <c r="C48" s="18"/>
      <c r="D48" s="18"/>
      <c r="E48" s="18"/>
      <c r="F48" s="18"/>
      <c r="G48" s="19"/>
    </row>
  </sheetData>
  <sheetProtection algorithmName="SHA-512" hashValue="XPY8qeUq73Dc7CxIBV1sy9fR5Q8ckSskD49Bmb443LP2GaZbOdGrOzfjok+Z0rKksvRbQskDXZhgwUopHgYTqQ==" saltValue="olukLDbHxBPaNwHAaV2jzA==" spinCount="100000" sheet="1" formatCells="0" formatRows="0"/>
  <mergeCells count="18">
    <mergeCell ref="D33:D34"/>
    <mergeCell ref="E33:E34"/>
    <mergeCell ref="D37:E37"/>
    <mergeCell ref="D38:E38"/>
    <mergeCell ref="D44:D45"/>
    <mergeCell ref="E44:E45"/>
    <mergeCell ref="D28:E28"/>
    <mergeCell ref="D18:E18"/>
    <mergeCell ref="D19:E19"/>
    <mergeCell ref="D23:D24"/>
    <mergeCell ref="E23:E24"/>
    <mergeCell ref="D11:E11"/>
    <mergeCell ref="D12:E12"/>
    <mergeCell ref="D27:E27"/>
    <mergeCell ref="E1:F1"/>
    <mergeCell ref="E3:F3"/>
    <mergeCell ref="D5:E5"/>
    <mergeCell ref="D6:E6"/>
  </mergeCells>
  <phoneticPr fontId="28" type="noConversion"/>
  <conditionalFormatting sqref="E20">
    <cfRule type="expression" dxfId="34" priority="27">
      <formula>AND(#REF!&lt;&gt;"",#REF!=FALSE)</formula>
    </cfRule>
  </conditionalFormatting>
  <conditionalFormatting sqref="E29">
    <cfRule type="expression" dxfId="33" priority="30">
      <formula>AND(#REF!&lt;&gt;"",#REF!=FALSE)</formula>
    </cfRule>
  </conditionalFormatting>
  <conditionalFormatting sqref="E39">
    <cfRule type="expression" dxfId="32" priority="18">
      <formula>AND(#REF!&lt;&gt;"",#REF!=FALSE)</formula>
    </cfRule>
  </conditionalFormatting>
  <conditionalFormatting sqref="F14">
    <cfRule type="expression" dxfId="31" priority="33">
      <formula>$N$15=TRUE</formula>
    </cfRule>
  </conditionalFormatting>
  <conditionalFormatting sqref="F15">
    <cfRule type="expression" dxfId="30" priority="23">
      <formula>$N$15=TRUE</formula>
    </cfRule>
  </conditionalFormatting>
  <conditionalFormatting sqref="F16">
    <cfRule type="expression" dxfId="29" priority="31">
      <formula>#REF!="Other (Please Describe)"</formula>
    </cfRule>
  </conditionalFormatting>
  <conditionalFormatting sqref="F21">
    <cfRule type="expression" dxfId="28" priority="25">
      <formula>$N$22=TRUE</formula>
    </cfRule>
  </conditionalFormatting>
  <conditionalFormatting sqref="F22">
    <cfRule type="expression" dxfId="27" priority="24">
      <formula>$N$22=TRUE</formula>
    </cfRule>
  </conditionalFormatting>
  <conditionalFormatting sqref="F23">
    <cfRule type="expression" dxfId="26" priority="22">
      <formula>$E$23="Other (Please Describe)"</formula>
    </cfRule>
  </conditionalFormatting>
  <conditionalFormatting sqref="F24">
    <cfRule type="expression" dxfId="25" priority="21">
      <formula>$E$23="Other (Please Describe)"</formula>
    </cfRule>
  </conditionalFormatting>
  <conditionalFormatting sqref="F29">
    <cfRule type="expression" dxfId="24" priority="29">
      <formula>$N$30=TRUE</formula>
    </cfRule>
  </conditionalFormatting>
  <conditionalFormatting sqref="F30">
    <cfRule type="expression" dxfId="23" priority="28">
      <formula>$N$30=TRUE</formula>
    </cfRule>
  </conditionalFormatting>
  <conditionalFormatting sqref="F33">
    <cfRule type="expression" dxfId="22" priority="20">
      <formula>$E$33="Other (Please Describe)"</formula>
    </cfRule>
  </conditionalFormatting>
  <conditionalFormatting sqref="F34">
    <cfRule type="expression" dxfId="21" priority="19">
      <formula>$E$33="Other (Please Describe)"</formula>
    </cfRule>
  </conditionalFormatting>
  <conditionalFormatting sqref="F39">
    <cfRule type="expression" dxfId="20" priority="16">
      <formula>$N$40=TRUE</formula>
    </cfRule>
  </conditionalFormatting>
  <conditionalFormatting sqref="F40">
    <cfRule type="expression" dxfId="19" priority="15">
      <formula>$N$40=TRUE</formula>
    </cfRule>
  </conditionalFormatting>
  <conditionalFormatting sqref="F44">
    <cfRule type="expression" dxfId="18" priority="14">
      <formula>$E$44="Other (Please Describe)"</formula>
    </cfRule>
  </conditionalFormatting>
  <conditionalFormatting sqref="F45">
    <cfRule type="expression" dxfId="17" priority="13">
      <formula>$E$44="Other (Please Describe)"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4</xdr:col>
                    <xdr:colOff>266700</xdr:colOff>
                    <xdr:row>14</xdr:row>
                    <xdr:rowOff>209550</xdr:rowOff>
                  </from>
                  <to>
                    <xdr:col>4</xdr:col>
                    <xdr:colOff>3048000</xdr:colOff>
                    <xdr:row>14</xdr:row>
                    <xdr:rowOff>409575</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4</xdr:col>
                    <xdr:colOff>266700</xdr:colOff>
                    <xdr:row>14</xdr:row>
                    <xdr:rowOff>457200</xdr:rowOff>
                  </from>
                  <to>
                    <xdr:col>4</xdr:col>
                    <xdr:colOff>4476750</xdr:colOff>
                    <xdr:row>14</xdr:row>
                    <xdr:rowOff>933450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4</xdr:col>
                    <xdr:colOff>257175</xdr:colOff>
                    <xdr:row>14</xdr:row>
                    <xdr:rowOff>828675</xdr:rowOff>
                  </from>
                  <to>
                    <xdr:col>4</xdr:col>
                    <xdr:colOff>3038475</xdr:colOff>
                    <xdr:row>14</xdr:row>
                    <xdr:rowOff>1333500</xdr:rowOff>
                  </to>
                </anchor>
              </controlPr>
            </control>
          </mc:Choice>
        </mc:AlternateContent>
        <mc:AlternateContent xmlns:mc="http://schemas.openxmlformats.org/markup-compatibility/2006">
          <mc:Choice Requires="x14">
            <control shapeId="80901" r:id="rId7" name="Check Box 5">
              <controlPr defaultSize="0" autoFill="0" autoLine="0" autoPict="0">
                <anchor moveWithCells="1">
                  <from>
                    <xdr:col>4</xdr:col>
                    <xdr:colOff>295275</xdr:colOff>
                    <xdr:row>29</xdr:row>
                    <xdr:rowOff>285750</xdr:rowOff>
                  </from>
                  <to>
                    <xdr:col>4</xdr:col>
                    <xdr:colOff>3067050</xdr:colOff>
                    <xdr:row>29</xdr:row>
                    <xdr:rowOff>485775</xdr:rowOff>
                  </to>
                </anchor>
              </controlPr>
            </control>
          </mc:Choice>
        </mc:AlternateContent>
        <mc:AlternateContent xmlns:mc="http://schemas.openxmlformats.org/markup-compatibility/2006">
          <mc:Choice Requires="x14">
            <control shapeId="80903" r:id="rId8" name="Check Box 7">
              <controlPr defaultSize="0" autoFill="0" autoLine="0" autoPict="0">
                <anchor moveWithCells="1">
                  <from>
                    <xdr:col>4</xdr:col>
                    <xdr:colOff>285750</xdr:colOff>
                    <xdr:row>29</xdr:row>
                    <xdr:rowOff>514350</xdr:rowOff>
                  </from>
                  <to>
                    <xdr:col>4</xdr:col>
                    <xdr:colOff>3067050</xdr:colOff>
                    <xdr:row>29</xdr:row>
                    <xdr:rowOff>1009650</xdr:rowOff>
                  </to>
                </anchor>
              </controlPr>
            </control>
          </mc:Choice>
        </mc:AlternateContent>
        <mc:AlternateContent xmlns:mc="http://schemas.openxmlformats.org/markup-compatibility/2006">
          <mc:Choice Requires="x14">
            <control shapeId="80904" r:id="rId9" name="Check Box 8">
              <controlPr defaultSize="0" autoFill="0" autoLine="0" autoPict="0">
                <anchor moveWithCells="1">
                  <from>
                    <xdr:col>4</xdr:col>
                    <xdr:colOff>266700</xdr:colOff>
                    <xdr:row>21</xdr:row>
                    <xdr:rowOff>209550</xdr:rowOff>
                  </from>
                  <to>
                    <xdr:col>4</xdr:col>
                    <xdr:colOff>3038475</xdr:colOff>
                    <xdr:row>21</xdr:row>
                    <xdr:rowOff>400050</xdr:rowOff>
                  </to>
                </anchor>
              </controlPr>
            </control>
          </mc:Choice>
        </mc:AlternateContent>
        <mc:AlternateContent xmlns:mc="http://schemas.openxmlformats.org/markup-compatibility/2006">
          <mc:Choice Requires="x14">
            <control shapeId="80905" r:id="rId10" name="Check Box 9">
              <controlPr defaultSize="0" autoFill="0" autoLine="0" autoPict="0">
                <anchor moveWithCells="1">
                  <from>
                    <xdr:col>4</xdr:col>
                    <xdr:colOff>266700</xdr:colOff>
                    <xdr:row>21</xdr:row>
                    <xdr:rowOff>457200</xdr:rowOff>
                  </from>
                  <to>
                    <xdr:col>4</xdr:col>
                    <xdr:colOff>4419600</xdr:colOff>
                    <xdr:row>21</xdr:row>
                    <xdr:rowOff>933450</xdr:rowOff>
                  </to>
                </anchor>
              </controlPr>
            </control>
          </mc:Choice>
        </mc:AlternateContent>
        <mc:AlternateContent xmlns:mc="http://schemas.openxmlformats.org/markup-compatibility/2006">
          <mc:Choice Requires="x14">
            <control shapeId="80906" r:id="rId11" name="Check Box 10">
              <controlPr defaultSize="0" autoFill="0" autoLine="0" autoPict="0">
                <anchor moveWithCells="1">
                  <from>
                    <xdr:col>4</xdr:col>
                    <xdr:colOff>257175</xdr:colOff>
                    <xdr:row>21</xdr:row>
                    <xdr:rowOff>828675</xdr:rowOff>
                  </from>
                  <to>
                    <xdr:col>4</xdr:col>
                    <xdr:colOff>3038475</xdr:colOff>
                    <xdr:row>21</xdr:row>
                    <xdr:rowOff>1323975</xdr:rowOff>
                  </to>
                </anchor>
              </controlPr>
            </control>
          </mc:Choice>
        </mc:AlternateContent>
        <mc:AlternateContent xmlns:mc="http://schemas.openxmlformats.org/markup-compatibility/2006">
          <mc:Choice Requires="x14">
            <control shapeId="80908" r:id="rId12" name="Check Box 12">
              <controlPr defaultSize="0" autoFill="0" autoLine="0" autoPict="0">
                <anchor moveWithCells="1">
                  <from>
                    <xdr:col>4</xdr:col>
                    <xdr:colOff>266700</xdr:colOff>
                    <xdr:row>39</xdr:row>
                    <xdr:rowOff>209550</xdr:rowOff>
                  </from>
                  <to>
                    <xdr:col>4</xdr:col>
                    <xdr:colOff>3038475</xdr:colOff>
                    <xdr:row>39</xdr:row>
                    <xdr:rowOff>400050</xdr:rowOff>
                  </to>
                </anchor>
              </controlPr>
            </control>
          </mc:Choice>
        </mc:AlternateContent>
        <mc:AlternateContent xmlns:mc="http://schemas.openxmlformats.org/markup-compatibility/2006">
          <mc:Choice Requires="x14">
            <control shapeId="80909" r:id="rId13" name="Check Box 13">
              <controlPr defaultSize="0" autoFill="0" autoLine="0" autoPict="0">
                <anchor moveWithCells="1">
                  <from>
                    <xdr:col>4</xdr:col>
                    <xdr:colOff>257175</xdr:colOff>
                    <xdr:row>39</xdr:row>
                    <xdr:rowOff>447675</xdr:rowOff>
                  </from>
                  <to>
                    <xdr:col>4</xdr:col>
                    <xdr:colOff>4572000</xdr:colOff>
                    <xdr:row>39</xdr:row>
                    <xdr:rowOff>933450</xdr:rowOff>
                  </to>
                </anchor>
              </controlPr>
            </control>
          </mc:Choice>
        </mc:AlternateContent>
        <mc:AlternateContent xmlns:mc="http://schemas.openxmlformats.org/markup-compatibility/2006">
          <mc:Choice Requires="x14">
            <control shapeId="80910" r:id="rId14" name="Check Box 14">
              <controlPr defaultSize="0" autoFill="0" autoLine="0" autoPict="0">
                <anchor moveWithCells="1">
                  <from>
                    <xdr:col>4</xdr:col>
                    <xdr:colOff>257175</xdr:colOff>
                    <xdr:row>39</xdr:row>
                    <xdr:rowOff>828675</xdr:rowOff>
                  </from>
                  <to>
                    <xdr:col>4</xdr:col>
                    <xdr:colOff>3038475</xdr:colOff>
                    <xdr:row>39</xdr:row>
                    <xdr:rowOff>1323975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7" id="{63D83EEC-F300-465A-A328-E9289A03F591}">
            <xm:f>AND(Weighting!$X$5="Yes",Weighting!#REF!="No")</xm:f>
            <x14:dxf>
              <font>
                <strike/>
              </font>
            </x14:dxf>
          </x14:cfRule>
          <xm:sqref>C3:F4 G3:G5 C5:D5</xm:sqref>
        </x14:conditionalFormatting>
        <x14:conditionalFormatting xmlns:xm="http://schemas.microsoft.com/office/excel/2006/main">
          <x14:cfRule type="expression" priority="11" id="{04BAFC8B-BE30-40BF-8DB6-82D6F0FC7265}">
            <xm:f>'PTPT Calc'!$Q$2="No"</xm:f>
            <x14:dxf>
              <font>
                <strike/>
              </font>
            </x14:dxf>
          </x14:cfRule>
          <x14:cfRule type="expression" priority="12" id="{B4665FB4-D13D-46A7-9A08-84E1C36BCB57}">
            <xm:f>'PTPT Calc'!$Q$2="Yes"</xm:f>
            <x14:dxf>
              <fill>
                <patternFill>
                  <bgColor theme="7"/>
                </patternFill>
              </fill>
            </x14:dxf>
          </x14:cfRule>
          <xm:sqref>D7</xm:sqref>
        </x14:conditionalFormatting>
        <x14:conditionalFormatting xmlns:xm="http://schemas.microsoft.com/office/excel/2006/main">
          <x14:cfRule type="expression" priority="7" id="{F3566B22-ED7C-4E26-A968-4C05558CEBEE}">
            <xm:f>'PTPT Calc'!$Q$4="No"</xm:f>
            <x14:dxf>
              <font>
                <strike/>
              </font>
            </x14:dxf>
          </x14:cfRule>
          <x14:cfRule type="expression" priority="8" id="{2DB68A6F-B750-4DD5-8085-A3BBDA4013C6}">
            <xm:f>'PTPT Calc'!$Q$4="Yes"</xm:f>
            <x14:dxf>
              <fill>
                <patternFill>
                  <bgColor theme="7"/>
                </patternFill>
              </fill>
            </x14:dxf>
          </x14:cfRule>
          <xm:sqref>D8</xm:sqref>
        </x14:conditionalFormatting>
        <x14:conditionalFormatting xmlns:xm="http://schemas.microsoft.com/office/excel/2006/main">
          <x14:cfRule type="expression" priority="4" id="{D6300313-92B7-4880-B4F6-E8DC63FD9E3A}">
            <xm:f>'PTPT Calc'!$Q$2="No"</xm:f>
            <x14:dxf>
              <font>
                <strike/>
              </font>
            </x14:dxf>
          </x14:cfRule>
          <xm:sqref>D11:E16</xm:sqref>
        </x14:conditionalFormatting>
        <x14:conditionalFormatting xmlns:xm="http://schemas.microsoft.com/office/excel/2006/main">
          <x14:cfRule type="expression" priority="3" id="{9901A1E3-7826-47A1-9B3D-FA9F364A1E62}">
            <xm:f>'PTPT Calc'!$Q$3="No"</xm:f>
            <x14:dxf>
              <font>
                <strike/>
              </font>
            </x14:dxf>
          </x14:cfRule>
          <xm:sqref>D18:E25</xm:sqref>
        </x14:conditionalFormatting>
        <x14:conditionalFormatting xmlns:xm="http://schemas.microsoft.com/office/excel/2006/main">
          <x14:cfRule type="expression" priority="2" id="{4679F4CD-D27B-4206-8A89-9116BAB48309}">
            <xm:f>'PTPT Calc'!$Q$4="No"</xm:f>
            <x14:dxf>
              <font>
                <strike/>
              </font>
            </x14:dxf>
          </x14:cfRule>
          <xm:sqref>D27:E35</xm:sqref>
        </x14:conditionalFormatting>
        <x14:conditionalFormatting xmlns:xm="http://schemas.microsoft.com/office/excel/2006/main">
          <x14:cfRule type="expression" priority="1" id="{4C2FDCAB-1994-47B0-8DD5-431DB777039F}">
            <xm:f>'PTPT Calc'!$Q$5="No"</xm:f>
            <x14:dxf>
              <font>
                <strike/>
              </font>
            </x14:dxf>
          </x14:cfRule>
          <xm:sqref>D37:E46</xm:sqref>
        </x14:conditionalFormatting>
        <x14:conditionalFormatting xmlns:xm="http://schemas.microsoft.com/office/excel/2006/main">
          <x14:cfRule type="expression" priority="9" id="{EBE7844A-5DEF-4359-A7D4-B0B3F2DC3D0E}">
            <xm:f>'PTPT Calc'!$Q$3="No"</xm:f>
            <x14:dxf>
              <font>
                <strike/>
              </font>
            </x14:dxf>
          </x14:cfRule>
          <x14:cfRule type="expression" priority="10" id="{00410739-A31D-4F31-9B74-C9813C5F8A41}">
            <xm:f>'PTPT Calc'!$Q$3="Yes"</xm:f>
            <x14:dxf>
              <fill>
                <patternFill>
                  <bgColor theme="7"/>
                </patternFill>
              </fill>
            </x14:dxf>
          </x14:cfRule>
          <xm:sqref>E7</xm:sqref>
        </x14:conditionalFormatting>
        <x14:conditionalFormatting xmlns:xm="http://schemas.microsoft.com/office/excel/2006/main">
          <x14:cfRule type="expression" priority="5" id="{31280377-7833-4374-9454-75046FB31F2B}">
            <xm:f>'PTPT Calc'!$Q$5="No"</xm:f>
            <x14:dxf>
              <font>
                <strike/>
              </font>
            </x14:dxf>
          </x14:cfRule>
          <x14:cfRule type="expression" priority="6" id="{2FE7F600-2B43-4D52-8B7A-EB11165CA37F}">
            <xm:f>'PTPT Calc'!$Q$5="Yes"</xm:f>
            <x14:dxf>
              <fill>
                <patternFill>
                  <bgColor theme="7"/>
                </patternFill>
              </fill>
            </x14:dxf>
          </x14:cfRule>
          <xm:sqref>E8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 Downs'!$AJ$2:$AJ$8</xm:f>
          </x14:formula1>
          <xm:sqref>E23:E24 E33:E34 E44:E45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autoPageBreaks="0"/>
  </sheetPr>
  <dimension ref="B1:AL39"/>
  <sheetViews>
    <sheetView showGridLines="0" topLeftCell="A7" zoomScaleNormal="100" workbookViewId="0"/>
  </sheetViews>
  <sheetFormatPr defaultColWidth="14.28515625" defaultRowHeight="15" x14ac:dyDescent="0.25"/>
  <cols>
    <col min="1" max="1" width="10.28515625" customWidth="1"/>
    <col min="2" max="2" width="14.28515625" customWidth="1"/>
    <col min="3" max="3" width="47.42578125" customWidth="1"/>
    <col min="4" max="4" width="61.7109375" customWidth="1"/>
    <col min="5" max="5" width="54.5703125" customWidth="1"/>
    <col min="10" max="10" width="14.28515625" style="71"/>
    <col min="11" max="11" width="14.28515625" style="51"/>
    <col min="12" max="12" width="8.28515625" style="50" bestFit="1" customWidth="1"/>
    <col min="13" max="13" width="14.28515625" style="50" bestFit="1" customWidth="1"/>
    <col min="14" max="14" width="13.7109375" style="50" bestFit="1" customWidth="1"/>
    <col min="15" max="15" width="18.7109375" style="50" bestFit="1" customWidth="1"/>
    <col min="16" max="16" width="17.28515625" style="50" bestFit="1" customWidth="1"/>
    <col min="17" max="17" width="8" style="50" bestFit="1" customWidth="1"/>
    <col min="18" max="18" width="6.28515625" style="50" bestFit="1" customWidth="1"/>
    <col min="19" max="19" width="6" style="50" bestFit="1" customWidth="1"/>
    <col min="20" max="20" width="14.28515625" style="50"/>
    <col min="21" max="27" width="14.28515625" style="51"/>
    <col min="28" max="29" width="14.28515625" style="50"/>
    <col min="30" max="33" width="14.28515625" style="51"/>
    <col min="34" max="35" width="14.28515625" style="50"/>
    <col min="36" max="38" width="14.28515625" style="47"/>
  </cols>
  <sheetData>
    <row r="1" spans="2:19" ht="115.9" customHeight="1" x14ac:dyDescent="0.25">
      <c r="D1" s="125" t="s">
        <v>6197</v>
      </c>
    </row>
    <row r="2" spans="2:19" ht="40.15" customHeight="1" thickBot="1" x14ac:dyDescent="0.3"/>
    <row r="3" spans="2:19" ht="26.25" x14ac:dyDescent="0.4">
      <c r="B3" s="12"/>
      <c r="C3" s="13"/>
      <c r="D3" s="43" t="s">
        <v>6306</v>
      </c>
      <c r="E3" s="13"/>
      <c r="F3" s="30"/>
      <c r="G3" s="30"/>
      <c r="H3" s="30"/>
      <c r="I3" s="14"/>
    </row>
    <row r="4" spans="2:19" x14ac:dyDescent="0.25">
      <c r="B4" s="15"/>
      <c r="C4" s="1"/>
      <c r="D4" s="1"/>
      <c r="E4" s="1"/>
      <c r="I4" s="16"/>
    </row>
    <row r="5" spans="2:19" ht="18.75" x14ac:dyDescent="0.25">
      <c r="B5" s="15"/>
      <c r="C5" s="329" t="s">
        <v>4550</v>
      </c>
      <c r="D5" s="329"/>
      <c r="E5" s="1"/>
      <c r="I5" s="16"/>
    </row>
    <row r="6" spans="2:19" ht="18.75" x14ac:dyDescent="0.3">
      <c r="B6" s="15"/>
      <c r="C6" s="21"/>
      <c r="D6" s="4"/>
      <c r="E6" s="42" t="s">
        <v>4233</v>
      </c>
      <c r="I6" s="16"/>
    </row>
    <row r="7" spans="2:19" ht="206.25" customHeight="1" x14ac:dyDescent="0.3">
      <c r="B7" s="15"/>
      <c r="C7" s="124" t="s">
        <v>4261</v>
      </c>
      <c r="D7" s="197" t="s">
        <v>6671</v>
      </c>
      <c r="E7" s="42" t="s">
        <v>4233</v>
      </c>
      <c r="I7" s="16"/>
      <c r="L7" s="50" t="s">
        <v>4262</v>
      </c>
      <c r="M7" s="50" t="s">
        <v>4263</v>
      </c>
      <c r="N7" s="50" t="s">
        <v>4264</v>
      </c>
      <c r="O7" s="50" t="s">
        <v>4265</v>
      </c>
      <c r="P7" s="50" t="s">
        <v>4224</v>
      </c>
    </row>
    <row r="8" spans="2:19" ht="77.650000000000006" customHeight="1" x14ac:dyDescent="0.25">
      <c r="B8" s="15"/>
      <c r="C8" s="124" t="s">
        <v>6239</v>
      </c>
      <c r="D8" s="122"/>
      <c r="E8" s="64" t="s">
        <v>6691</v>
      </c>
      <c r="I8" s="16"/>
      <c r="L8" s="50" t="b">
        <v>1</v>
      </c>
      <c r="M8" s="50" t="b">
        <v>1</v>
      </c>
      <c r="N8" s="50" t="b">
        <v>0</v>
      </c>
      <c r="O8" s="50" t="b">
        <v>1</v>
      </c>
      <c r="P8" s="50" t="str">
        <f>IF(L8=TRUE,L7&amp;", ","")&amp;IF(M8=TRUE,M7&amp;", ","")&amp;IF(N8=TRUE,N7&amp;", ","")&amp;IF(O8=TRUE,E8,"")</f>
        <v>Teachers, Campus Leaders, The TIA Planning Committee Included include the groups identified, as well as these:  Parents/Guardians, Business and Community through the District Improvement Council, and the Board of Trustees.</v>
      </c>
    </row>
    <row r="9" spans="2:19" x14ac:dyDescent="0.25">
      <c r="B9" s="15"/>
      <c r="C9" s="20"/>
      <c r="D9" s="1"/>
      <c r="E9" s="1"/>
      <c r="I9" s="16"/>
    </row>
    <row r="10" spans="2:19" x14ac:dyDescent="0.25">
      <c r="B10" s="15"/>
      <c r="C10" s="21"/>
      <c r="D10" s="1"/>
      <c r="E10" s="1"/>
      <c r="I10" s="16"/>
    </row>
    <row r="11" spans="2:19" ht="18.75" x14ac:dyDescent="0.25">
      <c r="B11" s="15"/>
      <c r="C11" s="329" t="s">
        <v>4266</v>
      </c>
      <c r="D11" s="329"/>
      <c r="E11" s="1"/>
      <c r="I11" s="16"/>
    </row>
    <row r="12" spans="2:19" ht="18.75" x14ac:dyDescent="0.3">
      <c r="B12" s="15"/>
      <c r="C12" s="3"/>
      <c r="D12" s="1"/>
      <c r="E12" s="42" t="s">
        <v>4233</v>
      </c>
      <c r="I12" s="16"/>
      <c r="L12" s="50" t="s">
        <v>4262</v>
      </c>
      <c r="M12" s="50" t="s">
        <v>4263</v>
      </c>
      <c r="N12" s="50" t="s">
        <v>4264</v>
      </c>
      <c r="O12" s="50" t="s">
        <v>4267</v>
      </c>
      <c r="P12" s="50" t="s">
        <v>4268</v>
      </c>
      <c r="Q12" s="50" t="s">
        <v>4269</v>
      </c>
      <c r="R12" s="50" t="s">
        <v>4265</v>
      </c>
      <c r="S12" s="50" t="s">
        <v>4224</v>
      </c>
    </row>
    <row r="13" spans="2:19" ht="76.900000000000006" customHeight="1" x14ac:dyDescent="0.25">
      <c r="B13" s="15"/>
      <c r="C13" s="124" t="s">
        <v>4270</v>
      </c>
      <c r="D13" s="122"/>
      <c r="E13" s="64" t="s">
        <v>6692</v>
      </c>
      <c r="I13" s="16"/>
      <c r="L13" s="50" t="b">
        <v>1</v>
      </c>
      <c r="M13" s="50" t="b">
        <v>1</v>
      </c>
      <c r="N13" s="50" t="b">
        <v>1</v>
      </c>
      <c r="O13" s="50" t="b">
        <v>1</v>
      </c>
      <c r="P13" s="50" t="b">
        <v>1</v>
      </c>
      <c r="R13" s="50" t="b">
        <v>1</v>
      </c>
      <c r="S13" s="50" t="str">
        <f>IF(L13=TRUE,L12&amp;", ","")&amp;IF(M13=TRUE,M12&amp;", ","")&amp;IF(N13=TRUE,N12&amp;", ","")&amp;IF(O13=TRUE,O12&amp;", ","")&amp;IF(P13=TRUE,P12&amp;", ","")&amp;IF(Q13=TRUE,Q12&amp;", ","")&amp;IF(R13=TRUE,E13,"")</f>
        <v>Teachers, Campus Leaders, District Leaders, Community Members, Families of students, District surveys always include the groups identified, as well as these:  Parents/Guardians, Business and Community through the District Improvement Council, and the Board of Trustees.</v>
      </c>
    </row>
    <row r="14" spans="2:19" ht="189.75" customHeight="1" x14ac:dyDescent="0.25">
      <c r="B14" s="15"/>
      <c r="C14" s="124" t="s">
        <v>6240</v>
      </c>
      <c r="D14" s="122" t="s">
        <v>6693</v>
      </c>
      <c r="E14" s="64"/>
      <c r="I14" s="16"/>
    </row>
    <row r="15" spans="2:19" ht="299.25" customHeight="1" x14ac:dyDescent="0.25">
      <c r="B15" s="15"/>
      <c r="C15" s="124" t="s">
        <v>6485</v>
      </c>
      <c r="D15" s="122" t="s">
        <v>6672</v>
      </c>
      <c r="E15" s="1"/>
      <c r="I15" s="16"/>
    </row>
    <row r="16" spans="2:19" x14ac:dyDescent="0.25">
      <c r="B16" s="15"/>
      <c r="C16" s="3"/>
      <c r="D16" s="1"/>
      <c r="E16" s="1"/>
      <c r="I16" s="16"/>
    </row>
    <row r="17" spans="2:19" ht="21" customHeight="1" x14ac:dyDescent="0.25">
      <c r="B17" s="15"/>
      <c r="C17" s="329" t="s">
        <v>4271</v>
      </c>
      <c r="D17" s="329"/>
      <c r="E17" s="1"/>
      <c r="I17" s="16"/>
    </row>
    <row r="18" spans="2:19" ht="21" customHeight="1" x14ac:dyDescent="0.25">
      <c r="B18" s="15"/>
      <c r="C18" s="126"/>
      <c r="D18" s="126"/>
      <c r="E18" s="1"/>
      <c r="I18" s="16"/>
    </row>
    <row r="19" spans="2:19" ht="153.75" customHeight="1" x14ac:dyDescent="0.25">
      <c r="B19" s="15"/>
      <c r="C19" s="124" t="s">
        <v>6479</v>
      </c>
      <c r="D19" s="122" t="s">
        <v>6673</v>
      </c>
      <c r="E19" s="1"/>
      <c r="I19" s="16"/>
    </row>
    <row r="20" spans="2:19" ht="150" x14ac:dyDescent="0.25">
      <c r="B20" s="15"/>
      <c r="C20" s="124" t="s">
        <v>6241</v>
      </c>
      <c r="D20" s="122" t="s">
        <v>6674</v>
      </c>
      <c r="E20" s="1"/>
      <c r="I20" s="16"/>
    </row>
    <row r="21" spans="2:19" x14ac:dyDescent="0.25">
      <c r="B21" s="15"/>
      <c r="I21" s="16"/>
    </row>
    <row r="22" spans="2:19" ht="18.75" x14ac:dyDescent="0.25">
      <c r="B22" s="15"/>
      <c r="C22" s="329" t="s">
        <v>6242</v>
      </c>
      <c r="D22" s="329"/>
      <c r="I22" s="16"/>
    </row>
    <row r="23" spans="2:19" x14ac:dyDescent="0.25">
      <c r="B23" s="15"/>
      <c r="I23" s="16"/>
    </row>
    <row r="24" spans="2:19" ht="204" customHeight="1" x14ac:dyDescent="0.25">
      <c r="B24" s="15"/>
      <c r="C24" s="124" t="s">
        <v>6243</v>
      </c>
      <c r="D24" s="122" t="s">
        <v>6675</v>
      </c>
      <c r="I24" s="16"/>
    </row>
    <row r="25" spans="2:19" ht="203.1" customHeight="1" x14ac:dyDescent="0.25">
      <c r="B25" s="15"/>
      <c r="C25" s="124" t="s">
        <v>6244</v>
      </c>
      <c r="D25" s="122" t="s">
        <v>6640</v>
      </c>
      <c r="I25" s="16"/>
    </row>
    <row r="26" spans="2:19" x14ac:dyDescent="0.25">
      <c r="B26" s="15"/>
      <c r="I26" s="16"/>
    </row>
    <row r="27" spans="2:19" ht="18.75" x14ac:dyDescent="0.25">
      <c r="B27" s="15"/>
      <c r="C27" s="329" t="s">
        <v>4272</v>
      </c>
      <c r="D27" s="329"/>
      <c r="I27" s="16"/>
    </row>
    <row r="28" spans="2:19" ht="18.75" x14ac:dyDescent="0.3">
      <c r="B28" s="15"/>
      <c r="C28" s="3"/>
      <c r="D28" s="1"/>
      <c r="E28" s="42" t="s">
        <v>4233</v>
      </c>
      <c r="I28" s="16"/>
      <c r="L28" s="50" t="s">
        <v>4262</v>
      </c>
      <c r="M28" s="50" t="s">
        <v>4263</v>
      </c>
      <c r="N28" s="50" t="s">
        <v>4264</v>
      </c>
      <c r="O28" s="50" t="s">
        <v>4267</v>
      </c>
      <c r="P28" s="50" t="s">
        <v>4268</v>
      </c>
      <c r="Q28" s="50" t="s">
        <v>4269</v>
      </c>
      <c r="R28" s="50" t="s">
        <v>4265</v>
      </c>
      <c r="S28" s="50" t="s">
        <v>4224</v>
      </c>
    </row>
    <row r="29" spans="2:19" ht="76.900000000000006" customHeight="1" x14ac:dyDescent="0.25">
      <c r="B29" s="15"/>
      <c r="C29" s="124" t="s">
        <v>4273</v>
      </c>
      <c r="D29" s="122"/>
      <c r="E29" s="64" t="s">
        <v>6676</v>
      </c>
      <c r="I29" s="16"/>
      <c r="L29" s="50" t="b">
        <v>1</v>
      </c>
      <c r="M29" s="50" t="b">
        <v>1</v>
      </c>
      <c r="N29" s="50" t="b">
        <v>1</v>
      </c>
      <c r="O29" s="50" t="b">
        <v>1</v>
      </c>
      <c r="P29" s="50" t="b">
        <v>1</v>
      </c>
      <c r="R29" s="50" t="b">
        <v>1</v>
      </c>
      <c r="S29" s="50" t="str">
        <f>IF(L29=TRUE,L28&amp;", ","")&amp;IF(M29=TRUE,M28&amp;", ","")&amp;IF(N29=TRUE,N28&amp;", ","")&amp;IF(O29=TRUE,O28&amp;", ","")&amp;IF(P29=TRUE,P28&amp;", ","")&amp;IF(Q29=TRUE,Q28&amp;", ","")&amp;IF(R29=TRUE,E29,"")</f>
        <v>Teachers, Campus Leaders, District Leaders, Community Members, Families of students, District commnication always include the groups identified, as well as these:  Parents/Guardians, Business and Community through the District Improvement council, and the Board of Trustees.</v>
      </c>
    </row>
    <row r="30" spans="2:19" ht="270" x14ac:dyDescent="0.25">
      <c r="B30" s="15"/>
      <c r="C30" s="124" t="s">
        <v>6245</v>
      </c>
      <c r="D30" s="122" t="s">
        <v>6679</v>
      </c>
      <c r="I30" s="16"/>
    </row>
    <row r="31" spans="2:19" ht="90" x14ac:dyDescent="0.25">
      <c r="B31" s="15"/>
      <c r="C31" s="124" t="s">
        <v>6246</v>
      </c>
      <c r="D31" s="122" t="s">
        <v>6680</v>
      </c>
      <c r="I31" s="16"/>
    </row>
    <row r="32" spans="2:19" x14ac:dyDescent="0.25">
      <c r="B32" s="15"/>
      <c r="I32" s="16"/>
    </row>
    <row r="33" spans="2:9" ht="18.75" x14ac:dyDescent="0.25">
      <c r="B33" s="15"/>
      <c r="C33" s="329" t="s">
        <v>4274</v>
      </c>
      <c r="D33" s="329"/>
      <c r="I33" s="16"/>
    </row>
    <row r="34" spans="2:9" x14ac:dyDescent="0.25">
      <c r="B34" s="15"/>
      <c r="I34" s="16"/>
    </row>
    <row r="35" spans="2:9" ht="117.6" customHeight="1" x14ac:dyDescent="0.25">
      <c r="B35" s="15"/>
      <c r="C35" s="124" t="s">
        <v>6247</v>
      </c>
      <c r="D35" s="122" t="s">
        <v>6681</v>
      </c>
      <c r="I35" s="16"/>
    </row>
    <row r="36" spans="2:9" ht="100.15" customHeight="1" x14ac:dyDescent="0.25">
      <c r="B36" s="15"/>
      <c r="C36" s="124" t="s">
        <v>6248</v>
      </c>
      <c r="D36" s="122" t="s">
        <v>6641</v>
      </c>
      <c r="I36" s="16"/>
    </row>
    <row r="37" spans="2:9" ht="73.5" customHeight="1" x14ac:dyDescent="0.25">
      <c r="B37" s="15"/>
      <c r="C37" s="124" t="s">
        <v>4275</v>
      </c>
      <c r="D37" s="122" t="s">
        <v>6642</v>
      </c>
      <c r="I37" s="16"/>
    </row>
    <row r="38" spans="2:9" x14ac:dyDescent="0.25">
      <c r="B38" s="15"/>
      <c r="I38" s="16"/>
    </row>
    <row r="39" spans="2:9" ht="15.75" thickBot="1" x14ac:dyDescent="0.3">
      <c r="B39" s="17"/>
      <c r="C39" s="18"/>
      <c r="D39" s="18"/>
      <c r="E39" s="18"/>
      <c r="F39" s="18"/>
      <c r="G39" s="18"/>
      <c r="H39" s="18"/>
      <c r="I39" s="19"/>
    </row>
  </sheetData>
  <sheetProtection algorithmName="SHA-512" hashValue="9vYV4Qpu5V7a3sbURPuN41AdGkrpZjiV42p6FVh9F2ssWPYEBs3YfUiDbfbWY9HzXSLhw1UZQ3P3ptk8nTA5YA==" saltValue="mRAB10eIijGXGuZGfBc0LQ==" spinCount="100000" sheet="1" formatCells="0" formatRows="0"/>
  <mergeCells count="6">
    <mergeCell ref="C27:D27"/>
    <mergeCell ref="C33:D33"/>
    <mergeCell ref="C17:D17"/>
    <mergeCell ref="C5:D5"/>
    <mergeCell ref="C11:D11"/>
    <mergeCell ref="C22:D22"/>
  </mergeCells>
  <conditionalFormatting sqref="E7">
    <cfRule type="expression" dxfId="15" priority="9">
      <formula>$O$8</formula>
    </cfRule>
  </conditionalFormatting>
  <conditionalFormatting sqref="E8">
    <cfRule type="expression" dxfId="14" priority="8">
      <formula>$O$8</formula>
    </cfRule>
  </conditionalFormatting>
  <conditionalFormatting sqref="E12">
    <cfRule type="expression" dxfId="13" priority="7">
      <formula>$R$13</formula>
    </cfRule>
  </conditionalFormatting>
  <conditionalFormatting sqref="E13">
    <cfRule type="expression" dxfId="12" priority="1">
      <formula>$O$8</formula>
    </cfRule>
  </conditionalFormatting>
  <conditionalFormatting sqref="E28">
    <cfRule type="expression" dxfId="11" priority="5">
      <formula>$R$29</formula>
    </cfRule>
  </conditionalFormatting>
  <conditionalFormatting sqref="E29">
    <cfRule type="expression" dxfId="10" priority="4">
      <formula>$R$29</formula>
    </cfRule>
  </conditionalFormatting>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3</xdr:col>
                    <xdr:colOff>247650</xdr:colOff>
                    <xdr:row>7</xdr:row>
                    <xdr:rowOff>57150</xdr:rowOff>
                  </from>
                  <to>
                    <xdr:col>3</xdr:col>
                    <xdr:colOff>1581150</xdr:colOff>
                    <xdr:row>7</xdr:row>
                    <xdr:rowOff>266700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3</xdr:col>
                    <xdr:colOff>247650</xdr:colOff>
                    <xdr:row>7</xdr:row>
                    <xdr:rowOff>285750</xdr:rowOff>
                  </from>
                  <to>
                    <xdr:col>3</xdr:col>
                    <xdr:colOff>1581150</xdr:colOff>
                    <xdr:row>7</xdr:row>
                    <xdr:rowOff>476250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3</xdr:col>
                    <xdr:colOff>247650</xdr:colOff>
                    <xdr:row>7</xdr:row>
                    <xdr:rowOff>495300</xdr:rowOff>
                  </from>
                  <to>
                    <xdr:col>3</xdr:col>
                    <xdr:colOff>1581150</xdr:colOff>
                    <xdr:row>7</xdr:row>
                    <xdr:rowOff>704850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3</xdr:col>
                    <xdr:colOff>228600</xdr:colOff>
                    <xdr:row>7</xdr:row>
                    <xdr:rowOff>723900</xdr:rowOff>
                  </from>
                  <to>
                    <xdr:col>3</xdr:col>
                    <xdr:colOff>1562100</xdr:colOff>
                    <xdr:row>7</xdr:row>
                    <xdr:rowOff>933450</xdr:rowOff>
                  </to>
                </anchor>
              </controlPr>
            </control>
          </mc:Choice>
        </mc:AlternateContent>
        <mc:AlternateContent xmlns:mc="http://schemas.openxmlformats.org/markup-compatibility/2006">
          <mc:Choice Requires="x14">
            <control shapeId="9224" r:id="rId8" name="Check Box 8">
              <controlPr defaultSize="0" autoFill="0" autoLine="0" autoPict="0">
                <anchor moveWithCells="1">
                  <from>
                    <xdr:col>3</xdr:col>
                    <xdr:colOff>247650</xdr:colOff>
                    <xdr:row>12</xdr:row>
                    <xdr:rowOff>57150</xdr:rowOff>
                  </from>
                  <to>
                    <xdr:col>3</xdr:col>
                    <xdr:colOff>1581150</xdr:colOff>
                    <xdr:row>12</xdr:row>
                    <xdr:rowOff>266700</xdr:rowOff>
                  </to>
                </anchor>
              </controlPr>
            </control>
          </mc:Choice>
        </mc:AlternateContent>
        <mc:AlternateContent xmlns:mc="http://schemas.openxmlformats.org/markup-compatibility/2006">
          <mc:Choice Requires="x14">
            <control shapeId="9225" r:id="rId9" name="Check Box 9">
              <controlPr defaultSize="0" autoFill="0" autoLine="0" autoPict="0">
                <anchor moveWithCells="1">
                  <from>
                    <xdr:col>3</xdr:col>
                    <xdr:colOff>247650</xdr:colOff>
                    <xdr:row>12</xdr:row>
                    <xdr:rowOff>285750</xdr:rowOff>
                  </from>
                  <to>
                    <xdr:col>3</xdr:col>
                    <xdr:colOff>1581150</xdr:colOff>
                    <xdr:row>12</xdr:row>
                    <xdr:rowOff>476250</xdr:rowOff>
                  </to>
                </anchor>
              </controlPr>
            </control>
          </mc:Choice>
        </mc:AlternateContent>
        <mc:AlternateContent xmlns:mc="http://schemas.openxmlformats.org/markup-compatibility/2006">
          <mc:Choice Requires="x14">
            <control shapeId="9226" r:id="rId10" name="Check Box 10">
              <controlPr defaultSize="0" autoFill="0" autoLine="0" autoPict="0">
                <anchor moveWithCells="1">
                  <from>
                    <xdr:col>3</xdr:col>
                    <xdr:colOff>247650</xdr:colOff>
                    <xdr:row>12</xdr:row>
                    <xdr:rowOff>495300</xdr:rowOff>
                  </from>
                  <to>
                    <xdr:col>3</xdr:col>
                    <xdr:colOff>1581150</xdr:colOff>
                    <xdr:row>12</xdr:row>
                    <xdr:rowOff>704850</xdr:rowOff>
                  </to>
                </anchor>
              </controlPr>
            </control>
          </mc:Choice>
        </mc:AlternateContent>
        <mc:AlternateContent xmlns:mc="http://schemas.openxmlformats.org/markup-compatibility/2006">
          <mc:Choice Requires="x14">
            <control shapeId="9227" r:id="rId11" name="Check Box 11">
              <controlPr defaultSize="0" autoFill="0" autoLine="0" autoPict="0">
                <anchor moveWithCells="1">
                  <from>
                    <xdr:col>3</xdr:col>
                    <xdr:colOff>2190750</xdr:colOff>
                    <xdr:row>12</xdr:row>
                    <xdr:rowOff>514350</xdr:rowOff>
                  </from>
                  <to>
                    <xdr:col>3</xdr:col>
                    <xdr:colOff>3524250</xdr:colOff>
                    <xdr:row>12</xdr:row>
                    <xdr:rowOff>723900</xdr:rowOff>
                  </to>
                </anchor>
              </controlPr>
            </control>
          </mc:Choice>
        </mc:AlternateContent>
        <mc:AlternateContent xmlns:mc="http://schemas.openxmlformats.org/markup-compatibility/2006">
          <mc:Choice Requires="x14">
            <control shapeId="9228" r:id="rId12" name="Check Box 12">
              <controlPr defaultSize="0" autoFill="0" autoLine="0" autoPict="0">
                <anchor moveWithCells="1">
                  <from>
                    <xdr:col>3</xdr:col>
                    <xdr:colOff>247650</xdr:colOff>
                    <xdr:row>12</xdr:row>
                    <xdr:rowOff>714375</xdr:rowOff>
                  </from>
                  <to>
                    <xdr:col>3</xdr:col>
                    <xdr:colOff>1581150</xdr:colOff>
                    <xdr:row>12</xdr:row>
                    <xdr:rowOff>933450</xdr:rowOff>
                  </to>
                </anchor>
              </controlPr>
            </control>
          </mc:Choice>
        </mc:AlternateContent>
        <mc:AlternateContent xmlns:mc="http://schemas.openxmlformats.org/markup-compatibility/2006">
          <mc:Choice Requires="x14">
            <control shapeId="9229" r:id="rId13" name="Check Box 13">
              <controlPr defaultSize="0" autoFill="0" autoLine="0" autoPict="0">
                <anchor moveWithCells="1">
                  <from>
                    <xdr:col>3</xdr:col>
                    <xdr:colOff>2200275</xdr:colOff>
                    <xdr:row>12</xdr:row>
                    <xdr:rowOff>95250</xdr:rowOff>
                  </from>
                  <to>
                    <xdr:col>3</xdr:col>
                    <xdr:colOff>3533775</xdr:colOff>
                    <xdr:row>12</xdr:row>
                    <xdr:rowOff>295275</xdr:rowOff>
                  </to>
                </anchor>
              </controlPr>
            </control>
          </mc:Choice>
        </mc:AlternateContent>
        <mc:AlternateContent xmlns:mc="http://schemas.openxmlformats.org/markup-compatibility/2006">
          <mc:Choice Requires="x14">
            <control shapeId="9230" r:id="rId14" name="Check Box 14">
              <controlPr defaultSize="0" autoFill="0" autoLine="0" autoPict="0">
                <anchor moveWithCells="1">
                  <from>
                    <xdr:col>3</xdr:col>
                    <xdr:colOff>2190750</xdr:colOff>
                    <xdr:row>12</xdr:row>
                    <xdr:rowOff>295275</xdr:rowOff>
                  </from>
                  <to>
                    <xdr:col>3</xdr:col>
                    <xdr:colOff>3524250</xdr:colOff>
                    <xdr:row>12</xdr:row>
                    <xdr:rowOff>514350</xdr:rowOff>
                  </to>
                </anchor>
              </controlPr>
            </control>
          </mc:Choice>
        </mc:AlternateContent>
        <mc:AlternateContent xmlns:mc="http://schemas.openxmlformats.org/markup-compatibility/2006">
          <mc:Choice Requires="x14">
            <control shapeId="9231" r:id="rId15" name="Check Box 15">
              <controlPr defaultSize="0" autoFill="0" autoLine="0" autoPict="0">
                <anchor moveWithCells="1">
                  <from>
                    <xdr:col>3</xdr:col>
                    <xdr:colOff>247650</xdr:colOff>
                    <xdr:row>28</xdr:row>
                    <xdr:rowOff>57150</xdr:rowOff>
                  </from>
                  <to>
                    <xdr:col>3</xdr:col>
                    <xdr:colOff>1581150</xdr:colOff>
                    <xdr:row>28</xdr:row>
                    <xdr:rowOff>266700</xdr:rowOff>
                  </to>
                </anchor>
              </controlPr>
            </control>
          </mc:Choice>
        </mc:AlternateContent>
        <mc:AlternateContent xmlns:mc="http://schemas.openxmlformats.org/markup-compatibility/2006">
          <mc:Choice Requires="x14">
            <control shapeId="9232" r:id="rId16" name="Check Box 16">
              <controlPr defaultSize="0" autoFill="0" autoLine="0" autoPict="0">
                <anchor moveWithCells="1">
                  <from>
                    <xdr:col>3</xdr:col>
                    <xdr:colOff>247650</xdr:colOff>
                    <xdr:row>28</xdr:row>
                    <xdr:rowOff>285750</xdr:rowOff>
                  </from>
                  <to>
                    <xdr:col>3</xdr:col>
                    <xdr:colOff>1581150</xdr:colOff>
                    <xdr:row>28</xdr:row>
                    <xdr:rowOff>476250</xdr:rowOff>
                  </to>
                </anchor>
              </controlPr>
            </control>
          </mc:Choice>
        </mc:AlternateContent>
        <mc:AlternateContent xmlns:mc="http://schemas.openxmlformats.org/markup-compatibility/2006">
          <mc:Choice Requires="x14">
            <control shapeId="9233" r:id="rId17" name="Check Box 17">
              <controlPr defaultSize="0" autoFill="0" autoLine="0" autoPict="0">
                <anchor moveWithCells="1">
                  <from>
                    <xdr:col>3</xdr:col>
                    <xdr:colOff>247650</xdr:colOff>
                    <xdr:row>28</xdr:row>
                    <xdr:rowOff>495300</xdr:rowOff>
                  </from>
                  <to>
                    <xdr:col>3</xdr:col>
                    <xdr:colOff>1581150</xdr:colOff>
                    <xdr:row>28</xdr:row>
                    <xdr:rowOff>704850</xdr:rowOff>
                  </to>
                </anchor>
              </controlPr>
            </control>
          </mc:Choice>
        </mc:AlternateContent>
        <mc:AlternateContent xmlns:mc="http://schemas.openxmlformats.org/markup-compatibility/2006">
          <mc:Choice Requires="x14">
            <control shapeId="9234" r:id="rId18" name="Check Box 18">
              <controlPr defaultSize="0" autoFill="0" autoLine="0" autoPict="0">
                <anchor moveWithCells="1">
                  <from>
                    <xdr:col>3</xdr:col>
                    <xdr:colOff>2190750</xdr:colOff>
                    <xdr:row>28</xdr:row>
                    <xdr:rowOff>514350</xdr:rowOff>
                  </from>
                  <to>
                    <xdr:col>3</xdr:col>
                    <xdr:colOff>3524250</xdr:colOff>
                    <xdr:row>28</xdr:row>
                    <xdr:rowOff>723900</xdr:rowOff>
                  </to>
                </anchor>
              </controlPr>
            </control>
          </mc:Choice>
        </mc:AlternateContent>
        <mc:AlternateContent xmlns:mc="http://schemas.openxmlformats.org/markup-compatibility/2006">
          <mc:Choice Requires="x14">
            <control shapeId="9235" r:id="rId19" name="Check Box 19">
              <controlPr defaultSize="0" autoFill="0" autoLine="0" autoPict="0">
                <anchor moveWithCells="1">
                  <from>
                    <xdr:col>3</xdr:col>
                    <xdr:colOff>247650</xdr:colOff>
                    <xdr:row>28</xdr:row>
                    <xdr:rowOff>714375</xdr:rowOff>
                  </from>
                  <to>
                    <xdr:col>3</xdr:col>
                    <xdr:colOff>1581150</xdr:colOff>
                    <xdr:row>28</xdr:row>
                    <xdr:rowOff>933450</xdr:rowOff>
                  </to>
                </anchor>
              </controlPr>
            </control>
          </mc:Choice>
        </mc:AlternateContent>
        <mc:AlternateContent xmlns:mc="http://schemas.openxmlformats.org/markup-compatibility/2006">
          <mc:Choice Requires="x14">
            <control shapeId="9236" r:id="rId20" name="Check Box 20">
              <controlPr defaultSize="0" autoFill="0" autoLine="0" autoPict="0">
                <anchor moveWithCells="1">
                  <from>
                    <xdr:col>3</xdr:col>
                    <xdr:colOff>2200275</xdr:colOff>
                    <xdr:row>28</xdr:row>
                    <xdr:rowOff>95250</xdr:rowOff>
                  </from>
                  <to>
                    <xdr:col>3</xdr:col>
                    <xdr:colOff>3533775</xdr:colOff>
                    <xdr:row>28</xdr:row>
                    <xdr:rowOff>295275</xdr:rowOff>
                  </to>
                </anchor>
              </controlPr>
            </control>
          </mc:Choice>
        </mc:AlternateContent>
        <mc:AlternateContent xmlns:mc="http://schemas.openxmlformats.org/markup-compatibility/2006">
          <mc:Choice Requires="x14">
            <control shapeId="9237" r:id="rId21" name="Check Box 21">
              <controlPr defaultSize="0" autoFill="0" autoLine="0" autoPict="0">
                <anchor moveWithCells="1">
                  <from>
                    <xdr:col>3</xdr:col>
                    <xdr:colOff>2190750</xdr:colOff>
                    <xdr:row>28</xdr:row>
                    <xdr:rowOff>295275</xdr:rowOff>
                  </from>
                  <to>
                    <xdr:col>3</xdr:col>
                    <xdr:colOff>3524250</xdr:colOff>
                    <xdr:row>28</xdr:row>
                    <xdr:rowOff>514350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3" id="{F8C3DA70-7E1B-40C3-80E6-A8D10BCA5B73}">
            <xm:f>#REF!='Drop Downs'!$U$3</xm:f>
            <x14:dxf>
              <font>
                <color auto="1"/>
              </font>
            </x14:dxf>
          </x14:cfRule>
          <xm:sqref>E6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autoPageBreaks="0"/>
  </sheetPr>
  <dimension ref="B1:Y32"/>
  <sheetViews>
    <sheetView showGridLines="0" topLeftCell="C23" zoomScaleNormal="100" workbookViewId="0">
      <selection activeCell="C7" sqref="C7:E30"/>
    </sheetView>
  </sheetViews>
  <sheetFormatPr defaultColWidth="14.28515625" defaultRowHeight="15" x14ac:dyDescent="0.25"/>
  <cols>
    <col min="1" max="1" width="10.28515625" customWidth="1"/>
    <col min="2" max="2" width="14.28515625" customWidth="1"/>
    <col min="3" max="3" width="47.42578125" customWidth="1"/>
    <col min="4" max="4" width="61.7109375" customWidth="1"/>
    <col min="5" max="5" width="59" customWidth="1"/>
    <col min="7" max="25" width="14.28515625" style="47"/>
  </cols>
  <sheetData>
    <row r="1" spans="2:10" ht="115.9" customHeight="1" x14ac:dyDescent="0.25">
      <c r="D1" s="125" t="s">
        <v>6197</v>
      </c>
      <c r="H1" s="80"/>
      <c r="I1" s="74"/>
      <c r="J1" s="80"/>
    </row>
    <row r="2" spans="2:10" ht="40.15" customHeight="1" thickBot="1" x14ac:dyDescent="0.3"/>
    <row r="3" spans="2:10" ht="26.25" x14ac:dyDescent="0.4">
      <c r="B3" s="12"/>
      <c r="C3" s="13"/>
      <c r="D3" s="127" t="s">
        <v>4276</v>
      </c>
      <c r="E3" s="13"/>
      <c r="F3" s="30"/>
      <c r="G3" s="99"/>
      <c r="H3" s="52"/>
    </row>
    <row r="4" spans="2:10" ht="26.25" x14ac:dyDescent="0.4">
      <c r="B4" s="15"/>
      <c r="C4" s="1"/>
      <c r="D4" s="38"/>
      <c r="E4" s="1"/>
      <c r="H4" s="53"/>
    </row>
    <row r="5" spans="2:10" ht="18.75" x14ac:dyDescent="0.25">
      <c r="B5" s="15"/>
      <c r="C5" s="329" t="s">
        <v>4277</v>
      </c>
      <c r="D5" s="329"/>
      <c r="E5" s="1"/>
      <c r="H5" s="53"/>
    </row>
    <row r="6" spans="2:10" x14ac:dyDescent="0.25">
      <c r="B6" s="15"/>
      <c r="C6" s="1"/>
      <c r="D6" s="1"/>
      <c r="E6" s="1"/>
      <c r="H6" s="53"/>
    </row>
    <row r="7" spans="2:10" ht="31.9" customHeight="1" x14ac:dyDescent="0.25">
      <c r="B7" s="15"/>
      <c r="C7" s="124" t="s">
        <v>6230</v>
      </c>
      <c r="D7" s="124" t="s">
        <v>6229</v>
      </c>
      <c r="E7" s="124" t="s">
        <v>6228</v>
      </c>
      <c r="H7" s="53"/>
    </row>
    <row r="8" spans="2:10" ht="30" customHeight="1" x14ac:dyDescent="0.25">
      <c r="B8" s="15"/>
      <c r="C8" s="65">
        <v>0.6</v>
      </c>
      <c r="D8" s="65">
        <v>0.3</v>
      </c>
      <c r="E8" s="66">
        <v>0.1</v>
      </c>
      <c r="F8" s="109" t="s">
        <v>4281</v>
      </c>
      <c r="H8" s="53"/>
    </row>
    <row r="9" spans="2:10" ht="61.5" x14ac:dyDescent="0.25">
      <c r="B9" s="15"/>
      <c r="C9" s="342" t="s">
        <v>6231</v>
      </c>
      <c r="D9" s="124" t="s">
        <v>6467</v>
      </c>
      <c r="E9" s="124" t="s">
        <v>6486</v>
      </c>
      <c r="F9" s="109"/>
      <c r="H9" s="53"/>
    </row>
    <row r="10" spans="2:10" ht="163.5" customHeight="1" x14ac:dyDescent="0.25">
      <c r="B10" s="15"/>
      <c r="C10" s="343"/>
      <c r="D10" s="137" t="s">
        <v>6683</v>
      </c>
      <c r="E10" s="138" t="s">
        <v>6697</v>
      </c>
      <c r="F10" s="109"/>
      <c r="H10" s="53"/>
    </row>
    <row r="11" spans="2:10" ht="69" customHeight="1" x14ac:dyDescent="0.25">
      <c r="B11" s="15"/>
      <c r="C11" s="124" t="s">
        <v>4283</v>
      </c>
      <c r="D11" s="122" t="s">
        <v>6643</v>
      </c>
      <c r="E11" s="1"/>
      <c r="H11" s="53"/>
    </row>
    <row r="12" spans="2:10" x14ac:dyDescent="0.25">
      <c r="B12" s="15"/>
      <c r="C12" s="21"/>
      <c r="D12" s="4"/>
      <c r="E12" s="1"/>
      <c r="H12" s="53"/>
    </row>
    <row r="13" spans="2:10" ht="18.75" x14ac:dyDescent="0.25">
      <c r="B13" s="15"/>
      <c r="C13" s="329" t="s">
        <v>6235</v>
      </c>
      <c r="D13" s="329"/>
      <c r="E13" s="1"/>
      <c r="H13" s="53"/>
    </row>
    <row r="14" spans="2:10" x14ac:dyDescent="0.25">
      <c r="B14" s="15"/>
      <c r="C14" s="20"/>
      <c r="D14" s="1"/>
      <c r="E14" s="1"/>
      <c r="H14" s="53"/>
    </row>
    <row r="15" spans="2:10" ht="105" x14ac:dyDescent="0.25">
      <c r="B15" s="15"/>
      <c r="C15" s="124" t="s">
        <v>4566</v>
      </c>
      <c r="D15" s="122" t="s">
        <v>6682</v>
      </c>
      <c r="E15" s="1"/>
      <c r="H15" s="53"/>
    </row>
    <row r="16" spans="2:10" ht="89.25" customHeight="1" x14ac:dyDescent="0.25">
      <c r="B16" s="15"/>
      <c r="C16" s="124" t="s">
        <v>6232</v>
      </c>
      <c r="D16" s="122" t="s">
        <v>6695</v>
      </c>
      <c r="E16" s="1"/>
      <c r="H16" s="53"/>
    </row>
    <row r="17" spans="2:8" ht="75" x14ac:dyDescent="0.25">
      <c r="B17" s="15"/>
      <c r="C17" s="124" t="s">
        <v>6233</v>
      </c>
      <c r="D17" s="122" t="s">
        <v>6694</v>
      </c>
      <c r="E17" s="1"/>
      <c r="H17" s="53"/>
    </row>
    <row r="18" spans="2:8" x14ac:dyDescent="0.25">
      <c r="B18" s="15"/>
      <c r="C18" s="3"/>
      <c r="D18" s="1"/>
      <c r="E18" s="1"/>
      <c r="H18" s="53"/>
    </row>
    <row r="19" spans="2:8" ht="18.75" x14ac:dyDescent="0.25">
      <c r="B19" s="15"/>
      <c r="C19" s="329" t="s">
        <v>6236</v>
      </c>
      <c r="D19" s="329"/>
      <c r="E19" s="1"/>
      <c r="H19" s="53"/>
    </row>
    <row r="20" spans="2:8" x14ac:dyDescent="0.25">
      <c r="B20" s="15"/>
      <c r="C20" s="21"/>
      <c r="D20" s="1"/>
      <c r="E20" s="1"/>
      <c r="H20" s="53"/>
    </row>
    <row r="21" spans="2:8" ht="117" customHeight="1" x14ac:dyDescent="0.25">
      <c r="B21" s="15"/>
      <c r="C21" s="124" t="s">
        <v>6468</v>
      </c>
      <c r="D21" s="122" t="s">
        <v>6644</v>
      </c>
      <c r="E21" s="1"/>
      <c r="H21" s="53"/>
    </row>
    <row r="22" spans="2:8" ht="195" x14ac:dyDescent="0.25">
      <c r="B22" s="15"/>
      <c r="C22" s="124" t="s">
        <v>6469</v>
      </c>
      <c r="D22" s="122" t="s">
        <v>6645</v>
      </c>
      <c r="E22" s="1"/>
      <c r="H22" s="53"/>
    </row>
    <row r="23" spans="2:8" ht="105" x14ac:dyDescent="0.25">
      <c r="B23" s="15"/>
      <c r="C23" s="124" t="s">
        <v>6478</v>
      </c>
      <c r="D23" s="63" t="s">
        <v>4337</v>
      </c>
      <c r="E23" s="1"/>
      <c r="H23" s="53"/>
    </row>
    <row r="24" spans="2:8" ht="60" x14ac:dyDescent="0.25">
      <c r="B24" s="15"/>
      <c r="C24" s="124" t="s">
        <v>6234</v>
      </c>
      <c r="D24" s="122" t="s">
        <v>6696</v>
      </c>
      <c r="E24" s="1"/>
      <c r="H24" s="53"/>
    </row>
    <row r="25" spans="2:8" x14ac:dyDescent="0.25">
      <c r="B25" s="15"/>
      <c r="C25" s="41"/>
      <c r="D25" s="41"/>
      <c r="E25" s="1"/>
      <c r="H25" s="53"/>
    </row>
    <row r="26" spans="2:8" ht="18.75" x14ac:dyDescent="0.25">
      <c r="B26" s="15"/>
      <c r="C26" s="329" t="s">
        <v>6237</v>
      </c>
      <c r="D26" s="329"/>
      <c r="E26" s="1"/>
      <c r="H26" s="53"/>
    </row>
    <row r="27" spans="2:8" ht="18.75" x14ac:dyDescent="0.25">
      <c r="B27" s="15"/>
      <c r="C27" s="126"/>
      <c r="D27" s="126"/>
      <c r="E27" s="77" t="s">
        <v>6489</v>
      </c>
      <c r="H27" s="53"/>
    </row>
    <row r="28" spans="2:8" ht="94.5" customHeight="1" x14ac:dyDescent="0.25">
      <c r="B28" s="15"/>
      <c r="C28" s="79" t="s">
        <v>4284</v>
      </c>
      <c r="D28" s="63" t="s">
        <v>4243</v>
      </c>
      <c r="E28" s="177"/>
      <c r="H28" s="53"/>
    </row>
    <row r="29" spans="2:8" ht="16.5" customHeight="1" x14ac:dyDescent="0.25">
      <c r="B29" s="15"/>
      <c r="C29" s="338" t="s">
        <v>6238</v>
      </c>
      <c r="D29" s="340" t="s">
        <v>4243</v>
      </c>
      <c r="E29" s="178" t="s">
        <v>6489</v>
      </c>
      <c r="H29" s="53"/>
    </row>
    <row r="30" spans="2:8" ht="82.5" customHeight="1" x14ac:dyDescent="0.25">
      <c r="B30" s="15"/>
      <c r="C30" s="339"/>
      <c r="D30" s="341"/>
      <c r="E30" s="64"/>
      <c r="H30" s="53"/>
    </row>
    <row r="31" spans="2:8" x14ac:dyDescent="0.25">
      <c r="B31" s="15"/>
      <c r="H31" s="53"/>
    </row>
    <row r="32" spans="2:8" ht="15.75" thickBot="1" x14ac:dyDescent="0.3">
      <c r="B32" s="17"/>
      <c r="C32" s="18"/>
      <c r="D32" s="18"/>
      <c r="E32" s="18"/>
      <c r="F32" s="18"/>
      <c r="G32" s="100"/>
      <c r="H32" s="54"/>
    </row>
  </sheetData>
  <sheetProtection algorithmName="SHA-512" hashValue="lOZuRlqS9krYZSN+hWGCex5bGZDCD7tOVvaKFfeuOfe/2YtTyz9i3+64TOjj0OZnrp8ThzPkDhR24IElaEalgg==" saltValue="JdMT7Zb7yaolNf+xJCg6EQ==" spinCount="100000" sheet="1" formatCells="0" formatRows="0"/>
  <mergeCells count="7">
    <mergeCell ref="C29:C30"/>
    <mergeCell ref="D29:D30"/>
    <mergeCell ref="C26:D26"/>
    <mergeCell ref="C5:D5"/>
    <mergeCell ref="C13:D13"/>
    <mergeCell ref="C19:D19"/>
    <mergeCell ref="C9:C10"/>
  </mergeCells>
  <conditionalFormatting sqref="C24:D24">
    <cfRule type="expression" dxfId="9" priority="5">
      <formula>$D$23="Yes"</formula>
    </cfRule>
  </conditionalFormatting>
  <conditionalFormatting sqref="D9:D10">
    <cfRule type="expression" dxfId="8" priority="8">
      <formula>AND(SUM($C$8:$E$8)=1,$D$8=0)</formula>
    </cfRule>
  </conditionalFormatting>
  <conditionalFormatting sqref="E9:E10">
    <cfRule type="expression" dxfId="7" priority="7">
      <formula>AND(SUM($C$8:$E$8)=1,$E$8=0)</formula>
    </cfRule>
  </conditionalFormatting>
  <conditionalFormatting sqref="E27">
    <cfRule type="expression" dxfId="6" priority="4">
      <formula>$D$28="No"</formula>
    </cfRule>
  </conditionalFormatting>
  <conditionalFormatting sqref="E28">
    <cfRule type="expression" dxfId="5" priority="2">
      <formula>$D$28="No"</formula>
    </cfRule>
  </conditionalFormatting>
  <conditionalFormatting sqref="E29">
    <cfRule type="expression" dxfId="4" priority="3">
      <formula>$D$29="No"</formula>
    </cfRule>
  </conditionalFormatting>
  <conditionalFormatting sqref="E30">
    <cfRule type="expression" dxfId="3" priority="1">
      <formula>$D$29="No"</formula>
    </cfRule>
  </conditionalFormatting>
  <conditionalFormatting sqref="F8:F10">
    <cfRule type="expression" dxfId="2" priority="14">
      <formula>($C$8+$D$8+$E$8)&lt;&gt;1</formula>
    </cfRule>
  </conditionalFormatting>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0000000}">
          <x14:formula1>
            <xm:f>'Drop Downs'!$L$2:$L$102</xm:f>
          </x14:formula1>
          <xm:sqref>C8:D8</xm:sqref>
        </x14:dataValidation>
        <x14:dataValidation type="list" allowBlank="1" showInputMessage="1" showErrorMessage="1" xr:uid="{00000000-0002-0000-1100-000001000000}">
          <x14:formula1>
            <xm:f>'Drop Downs'!$L$2:$L$12</xm:f>
          </x14:formula1>
          <xm:sqref>E8</xm:sqref>
        </x14:dataValidation>
        <x14:dataValidation type="list" allowBlank="1" showInputMessage="1" showErrorMessage="1" xr:uid="{00000000-0002-0000-1100-000002000000}">
          <x14:formula1>
            <xm:f>'Drop Downs'!$N$2:$N$3</xm:f>
          </x14:formula1>
          <xm:sqref>D23 D28:D29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pageSetUpPr autoPageBreaks="0"/>
  </sheetPr>
  <dimension ref="B1:AW33"/>
  <sheetViews>
    <sheetView showGridLines="0" topLeftCell="C1" zoomScaleNormal="100" workbookViewId="0">
      <selection activeCell="D15" sqref="D15"/>
    </sheetView>
  </sheetViews>
  <sheetFormatPr defaultColWidth="14.28515625" defaultRowHeight="15" x14ac:dyDescent="0.25"/>
  <cols>
    <col min="1" max="1" width="10.28515625" customWidth="1"/>
    <col min="2" max="2" width="14.28515625" customWidth="1"/>
    <col min="3" max="3" width="47.42578125" customWidth="1"/>
    <col min="4" max="4" width="61.7109375" customWidth="1"/>
    <col min="5" max="5" width="54.5703125" customWidth="1"/>
    <col min="7" max="7" width="14.28515625" style="47"/>
    <col min="8" max="10" width="14.28515625" style="71"/>
    <col min="11" max="49" width="14.28515625" style="47"/>
  </cols>
  <sheetData>
    <row r="1" spans="2:8" ht="115.9" customHeight="1" x14ac:dyDescent="0.25">
      <c r="D1" s="125" t="s">
        <v>6197</v>
      </c>
    </row>
    <row r="2" spans="2:8" ht="40.15" customHeight="1" thickBot="1" x14ac:dyDescent="0.3"/>
    <row r="3" spans="2:8" ht="26.25" x14ac:dyDescent="0.4">
      <c r="B3" s="12"/>
      <c r="C3" s="13"/>
      <c r="D3" s="127" t="s">
        <v>4285</v>
      </c>
      <c r="E3" s="13"/>
      <c r="F3" s="30"/>
      <c r="G3" s="99"/>
      <c r="H3" s="110"/>
    </row>
    <row r="4" spans="2:8" x14ac:dyDescent="0.25">
      <c r="B4" s="15"/>
      <c r="C4" s="1"/>
      <c r="D4" s="1"/>
      <c r="E4" s="1"/>
      <c r="H4" s="111"/>
    </row>
    <row r="5" spans="2:8" ht="18.75" x14ac:dyDescent="0.25">
      <c r="B5" s="15"/>
      <c r="C5" s="329" t="s">
        <v>4286</v>
      </c>
      <c r="D5" s="329"/>
      <c r="E5" s="1"/>
      <c r="H5" s="111"/>
    </row>
    <row r="6" spans="2:8" ht="18.75" x14ac:dyDescent="0.25">
      <c r="B6" s="15"/>
      <c r="C6" s="126"/>
      <c r="D6" s="126"/>
      <c r="E6" s="1"/>
      <c r="H6" s="111"/>
    </row>
    <row r="7" spans="2:8" x14ac:dyDescent="0.25">
      <c r="B7" s="15"/>
      <c r="C7" s="21"/>
      <c r="D7" s="4"/>
      <c r="E7" s="1"/>
      <c r="H7" s="111"/>
    </row>
    <row r="8" spans="2:8" ht="78.75" customHeight="1" x14ac:dyDescent="0.25">
      <c r="B8" s="15"/>
      <c r="C8" s="344" t="s">
        <v>6487</v>
      </c>
      <c r="D8" s="344"/>
      <c r="E8" s="77" t="s">
        <v>4287</v>
      </c>
      <c r="H8" s="111"/>
    </row>
    <row r="9" spans="2:8" ht="409.5" x14ac:dyDescent="0.25">
      <c r="B9" s="15"/>
      <c r="C9" s="124" t="s">
        <v>4288</v>
      </c>
      <c r="D9" s="63" t="s">
        <v>4337</v>
      </c>
      <c r="E9" s="64" t="s">
        <v>6690</v>
      </c>
      <c r="H9" s="53"/>
    </row>
    <row r="10" spans="2:8" ht="30" x14ac:dyDescent="0.25">
      <c r="B10" s="15"/>
      <c r="C10" s="124" t="s">
        <v>4289</v>
      </c>
      <c r="D10" s="63" t="s">
        <v>4337</v>
      </c>
      <c r="E10" s="64"/>
      <c r="H10" s="111"/>
    </row>
    <row r="11" spans="2:8" ht="30" x14ac:dyDescent="0.25">
      <c r="B11" s="15"/>
      <c r="C11" s="124" t="s">
        <v>4290</v>
      </c>
      <c r="D11" s="63" t="s">
        <v>4337</v>
      </c>
      <c r="E11" s="64"/>
      <c r="H11" s="111"/>
    </row>
    <row r="12" spans="2:8" ht="45" x14ac:dyDescent="0.25">
      <c r="B12" s="15"/>
      <c r="C12" s="124" t="s">
        <v>4291</v>
      </c>
      <c r="D12" s="63" t="s">
        <v>4337</v>
      </c>
      <c r="E12" s="64"/>
      <c r="H12" s="111"/>
    </row>
    <row r="13" spans="2:8" ht="45" x14ac:dyDescent="0.25">
      <c r="B13" s="15"/>
      <c r="C13" s="124" t="s">
        <v>4292</v>
      </c>
      <c r="D13" s="63" t="s">
        <v>4337</v>
      </c>
      <c r="E13" s="64"/>
      <c r="H13" s="111"/>
    </row>
    <row r="14" spans="2:8" ht="30" x14ac:dyDescent="0.25">
      <c r="B14" s="15"/>
      <c r="C14" s="124" t="s">
        <v>4293</v>
      </c>
      <c r="D14" s="63" t="s">
        <v>4337</v>
      </c>
      <c r="E14" s="64"/>
      <c r="H14" s="111"/>
    </row>
    <row r="15" spans="2:8" ht="21" x14ac:dyDescent="0.25">
      <c r="B15" s="15"/>
      <c r="C15" s="124" t="s">
        <v>6249</v>
      </c>
      <c r="D15" s="63" t="s">
        <v>4337</v>
      </c>
      <c r="E15" s="64"/>
      <c r="H15" s="111"/>
    </row>
    <row r="16" spans="2:8" x14ac:dyDescent="0.25">
      <c r="B16" s="15"/>
      <c r="C16" s="21"/>
      <c r="D16" s="1"/>
      <c r="E16" s="1"/>
      <c r="H16" s="111"/>
    </row>
    <row r="17" spans="2:8" ht="90" x14ac:dyDescent="0.25">
      <c r="B17" s="15"/>
      <c r="C17" s="124" t="s">
        <v>6250</v>
      </c>
      <c r="D17" s="122" t="s">
        <v>6678</v>
      </c>
      <c r="E17" s="1"/>
      <c r="H17" s="111"/>
    </row>
    <row r="18" spans="2:8" x14ac:dyDescent="0.25">
      <c r="B18" s="15"/>
      <c r="C18" s="21"/>
      <c r="D18" s="1"/>
      <c r="E18" s="1"/>
      <c r="H18" s="111"/>
    </row>
    <row r="19" spans="2:8" ht="18.75" x14ac:dyDescent="0.25">
      <c r="B19" s="15"/>
      <c r="C19" s="329" t="s">
        <v>6254</v>
      </c>
      <c r="D19" s="329"/>
      <c r="E19" s="1"/>
      <c r="H19" s="111"/>
    </row>
    <row r="20" spans="2:8" ht="15" customHeight="1" x14ac:dyDescent="0.35">
      <c r="B20" s="15"/>
      <c r="C20" s="45"/>
      <c r="D20" s="45"/>
      <c r="E20" s="1"/>
      <c r="H20" s="111"/>
    </row>
    <row r="21" spans="2:8" ht="89.25" customHeight="1" x14ac:dyDescent="0.25">
      <c r="B21" s="15"/>
      <c r="C21" s="124" t="s">
        <v>6251</v>
      </c>
      <c r="D21" s="122" t="s">
        <v>6677</v>
      </c>
      <c r="E21" s="1"/>
      <c r="H21" s="111"/>
    </row>
    <row r="22" spans="2:8" ht="73.5" customHeight="1" x14ac:dyDescent="0.25">
      <c r="B22" s="15"/>
      <c r="C22" s="124" t="s">
        <v>6252</v>
      </c>
      <c r="D22" s="170" t="s">
        <v>4243</v>
      </c>
      <c r="H22" s="111"/>
    </row>
    <row r="23" spans="2:8" x14ac:dyDescent="0.25">
      <c r="B23" s="15"/>
      <c r="H23" s="111"/>
    </row>
    <row r="24" spans="2:8" x14ac:dyDescent="0.25">
      <c r="B24" s="15"/>
      <c r="H24" s="111"/>
    </row>
    <row r="25" spans="2:8" ht="18.75" x14ac:dyDescent="0.25">
      <c r="B25" s="15"/>
      <c r="C25" s="329" t="s">
        <v>6255</v>
      </c>
      <c r="D25" s="329"/>
      <c r="H25" s="111"/>
    </row>
    <row r="26" spans="2:8" x14ac:dyDescent="0.25">
      <c r="B26" s="15"/>
      <c r="H26" s="111"/>
    </row>
    <row r="27" spans="2:8" ht="75" x14ac:dyDescent="0.25">
      <c r="B27" s="15"/>
      <c r="C27" s="124" t="s">
        <v>6253</v>
      </c>
      <c r="D27" s="122" t="s">
        <v>6685</v>
      </c>
      <c r="H27" s="111"/>
    </row>
    <row r="28" spans="2:8" ht="120" x14ac:dyDescent="0.25">
      <c r="B28" s="15"/>
      <c r="C28" s="124" t="s">
        <v>4295</v>
      </c>
      <c r="D28" s="122" t="s">
        <v>6686</v>
      </c>
      <c r="H28" s="111"/>
    </row>
    <row r="29" spans="2:8" ht="390" x14ac:dyDescent="0.25">
      <c r="B29" s="15"/>
      <c r="C29" s="124" t="s">
        <v>4296</v>
      </c>
      <c r="D29" s="122" t="s">
        <v>6687</v>
      </c>
      <c r="H29" s="111"/>
    </row>
    <row r="30" spans="2:8" ht="105" x14ac:dyDescent="0.25">
      <c r="B30" s="15"/>
      <c r="C30" s="124" t="s">
        <v>4297</v>
      </c>
      <c r="D30" s="122" t="s">
        <v>6646</v>
      </c>
      <c r="H30" s="111"/>
    </row>
    <row r="31" spans="2:8" ht="203.65" customHeight="1" x14ac:dyDescent="0.25">
      <c r="B31" s="15"/>
      <c r="C31" s="124" t="s">
        <v>6256</v>
      </c>
      <c r="D31" s="122" t="s">
        <v>6688</v>
      </c>
      <c r="H31" s="111"/>
    </row>
    <row r="32" spans="2:8" ht="110.1" customHeight="1" x14ac:dyDescent="0.25">
      <c r="B32" s="15"/>
      <c r="C32" s="124" t="s">
        <v>6492</v>
      </c>
      <c r="D32" s="122" t="s">
        <v>6689</v>
      </c>
      <c r="H32" s="111"/>
    </row>
    <row r="33" spans="2:8" ht="15.75" thickBot="1" x14ac:dyDescent="0.3">
      <c r="B33" s="17"/>
      <c r="C33" s="18"/>
      <c r="D33" s="18"/>
      <c r="E33" s="18"/>
      <c r="F33" s="18"/>
      <c r="G33" s="100"/>
      <c r="H33" s="112"/>
    </row>
  </sheetData>
  <sheetProtection algorithmName="SHA-512" hashValue="ODAGzZY0XEnYk/9ZNhUbpTZEPBLfkleErLhRdDeSFaS080wNpEMJtvYuMFS50qsSCGkxUV3BzgyqTA4SzxwMMw==" saltValue="13lhhdEJBVd5ea+boT096Q==" spinCount="100000" sheet="1" formatCells="0" formatRows="0"/>
  <mergeCells count="4">
    <mergeCell ref="C5:D5"/>
    <mergeCell ref="C8:D8"/>
    <mergeCell ref="C19:D19"/>
    <mergeCell ref="C25:D25"/>
  </mergeCells>
  <conditionalFormatting sqref="E8">
    <cfRule type="expression" dxfId="1" priority="1">
      <formula>$H$9="Yes"</formula>
    </cfRule>
  </conditionalFormatting>
  <conditionalFormatting sqref="E9:E15">
    <cfRule type="expression" dxfId="0" priority="2">
      <formula>$D9="Yes"</formula>
    </cfRule>
  </conditionalFormatting>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'Drop Downs'!$N$2:$N$3</xm:f>
          </x14:formula1>
          <xm:sqref>D9:D15 D22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AK1221"/>
  <sheetViews>
    <sheetView topLeftCell="AF1" workbookViewId="0">
      <selection activeCell="AK6" sqref="AK6"/>
    </sheetView>
  </sheetViews>
  <sheetFormatPr defaultRowHeight="15" x14ac:dyDescent="0.25"/>
  <cols>
    <col min="3" max="3" width="26.28515625" bestFit="1" customWidth="1"/>
    <col min="5" max="5" width="55.7109375" customWidth="1"/>
    <col min="7" max="7" width="26.28515625" bestFit="1" customWidth="1"/>
    <col min="8" max="8" width="55.7109375" customWidth="1"/>
    <col min="9" max="9" width="40.42578125" bestFit="1" customWidth="1"/>
    <col min="10" max="10" width="24.28515625" bestFit="1" customWidth="1"/>
    <col min="11" max="11" width="15.28515625" bestFit="1" customWidth="1"/>
    <col min="12" max="12" width="11" bestFit="1" customWidth="1"/>
    <col min="15" max="17" width="18.5703125" customWidth="1"/>
    <col min="18" max="18" width="19.7109375" bestFit="1" customWidth="1"/>
    <col min="19" max="19" width="18" bestFit="1" customWidth="1"/>
    <col min="20" max="20" width="29.28515625" bestFit="1" customWidth="1"/>
    <col min="21" max="23" width="19.7109375" bestFit="1" customWidth="1"/>
    <col min="24" max="24" width="22.28515625" bestFit="1" customWidth="1"/>
    <col min="25" max="25" width="17.28515625" bestFit="1" customWidth="1"/>
    <col min="26" max="26" width="16.42578125" bestFit="1" customWidth="1"/>
    <col min="27" max="27" width="84.7109375" bestFit="1" customWidth="1"/>
    <col min="28" max="28" width="41.5703125" bestFit="1" customWidth="1"/>
    <col min="29" max="29" width="26.28515625" customWidth="1"/>
    <col min="30" max="30" width="52.5703125" bestFit="1" customWidth="1"/>
    <col min="31" max="31" width="36.28515625" bestFit="1" customWidth="1"/>
    <col min="32" max="32" width="10.42578125" bestFit="1" customWidth="1"/>
    <col min="33" max="33" width="22.28515625" bestFit="1" customWidth="1"/>
    <col min="34" max="34" width="30.28515625" bestFit="1" customWidth="1"/>
    <col min="35" max="35" width="32" bestFit="1" customWidth="1"/>
  </cols>
  <sheetData>
    <row r="1" spans="1:37" x14ac:dyDescent="0.25">
      <c r="A1" t="s">
        <v>4308</v>
      </c>
      <c r="C1" t="s">
        <v>4309</v>
      </c>
      <c r="E1" t="s">
        <v>4575</v>
      </c>
      <c r="F1" t="s">
        <v>4310</v>
      </c>
      <c r="G1" t="s">
        <v>4309</v>
      </c>
      <c r="H1" t="s">
        <v>4575</v>
      </c>
      <c r="I1" t="s">
        <v>2980</v>
      </c>
      <c r="J1" t="s">
        <v>4311</v>
      </c>
      <c r="K1" t="s">
        <v>31</v>
      </c>
      <c r="L1" t="s">
        <v>4312</v>
      </c>
      <c r="N1" t="s">
        <v>4308</v>
      </c>
      <c r="O1" t="s">
        <v>6201</v>
      </c>
      <c r="P1" t="s">
        <v>4313</v>
      </c>
      <c r="Q1" t="s">
        <v>6201</v>
      </c>
      <c r="R1" t="s">
        <v>4313</v>
      </c>
      <c r="S1" t="s">
        <v>4314</v>
      </c>
      <c r="T1" t="s">
        <v>4315</v>
      </c>
      <c r="U1" t="s">
        <v>46</v>
      </c>
      <c r="V1" t="s">
        <v>4316</v>
      </c>
      <c r="W1" t="s">
        <v>4317</v>
      </c>
      <c r="X1" t="s">
        <v>4318</v>
      </c>
      <c r="Y1" t="s">
        <v>4319</v>
      </c>
      <c r="Z1" t="s">
        <v>4320</v>
      </c>
      <c r="AA1" t="s">
        <v>4239</v>
      </c>
      <c r="AB1" t="s">
        <v>4321</v>
      </c>
      <c r="AC1" t="s">
        <v>46</v>
      </c>
      <c r="AD1" t="s">
        <v>2975</v>
      </c>
      <c r="AE1" t="s">
        <v>4322</v>
      </c>
      <c r="AF1" t="s">
        <v>4323</v>
      </c>
      <c r="AG1" t="s">
        <v>4324</v>
      </c>
      <c r="AH1" t="s">
        <v>4325</v>
      </c>
      <c r="AI1" t="s">
        <v>4326</v>
      </c>
      <c r="AJ1" t="s">
        <v>4325</v>
      </c>
      <c r="AK1" t="s">
        <v>6708</v>
      </c>
    </row>
    <row r="2" spans="1:37" x14ac:dyDescent="0.25">
      <c r="A2" t="s">
        <v>4243</v>
      </c>
      <c r="C2" t="s">
        <v>4327</v>
      </c>
      <c r="E2" t="s">
        <v>3560</v>
      </c>
      <c r="F2" t="s">
        <v>4328</v>
      </c>
      <c r="G2" t="s">
        <v>4327</v>
      </c>
      <c r="H2" t="s">
        <v>3560</v>
      </c>
      <c r="I2" t="str">
        <f>'District Info'!D5</f>
        <v>REGION 13: AUSTIN</v>
      </c>
      <c r="J2" t="s">
        <v>4198</v>
      </c>
      <c r="K2" t="s">
        <v>4329</v>
      </c>
      <c r="L2" s="22">
        <v>0</v>
      </c>
      <c r="N2" t="s">
        <v>4243</v>
      </c>
      <c r="O2" t="s">
        <v>6202</v>
      </c>
      <c r="P2" t="s">
        <v>6207</v>
      </c>
      <c r="Q2" t="s">
        <v>4330</v>
      </c>
      <c r="R2" t="s">
        <v>4330</v>
      </c>
      <c r="S2" t="s">
        <v>4306</v>
      </c>
      <c r="T2" t="s">
        <v>4215</v>
      </c>
      <c r="U2" t="s">
        <v>4331</v>
      </c>
      <c r="V2" t="s">
        <v>4263</v>
      </c>
      <c r="W2" t="s">
        <v>4263</v>
      </c>
      <c r="X2" t="s">
        <v>4332</v>
      </c>
      <c r="Y2" t="s">
        <v>4326</v>
      </c>
      <c r="Z2" t="s">
        <v>4333</v>
      </c>
      <c r="AA2" s="72" t="s">
        <v>4240</v>
      </c>
      <c r="AB2" s="72" t="s">
        <v>4260</v>
      </c>
      <c r="AC2" s="72" t="s">
        <v>4331</v>
      </c>
      <c r="AD2" t="s">
        <v>6192</v>
      </c>
      <c r="AE2" t="s">
        <v>2975</v>
      </c>
      <c r="AF2">
        <v>0</v>
      </c>
      <c r="AG2" t="s">
        <v>4334</v>
      </c>
      <c r="AH2" t="s">
        <v>4335</v>
      </c>
      <c r="AI2" t="s">
        <v>4336</v>
      </c>
      <c r="AJ2" t="s">
        <v>6262</v>
      </c>
      <c r="AK2" t="s">
        <v>6781</v>
      </c>
    </row>
    <row r="3" spans="1:37" x14ac:dyDescent="0.25">
      <c r="A3" t="s">
        <v>4337</v>
      </c>
      <c r="C3" t="s">
        <v>4338</v>
      </c>
      <c r="E3" t="s">
        <v>3115</v>
      </c>
      <c r="F3" t="s">
        <v>2291</v>
      </c>
      <c r="G3" t="s">
        <v>4327</v>
      </c>
      <c r="H3" t="s">
        <v>3115</v>
      </c>
      <c r="I3" s="23" t="str" cm="1">
        <f t="array" ref="I3">IFERROR(INDEX(H$2:H$1223,MATCH(0,COUNTIF(I$2:I2,IF(G$2:G$1223=I$2,H$2:H$1223,I$2)),0)),"")</f>
        <v>AUSTIN ACHIEVE PUBLIC SCHOOLS (227825)</v>
      </c>
      <c r="J3" t="s">
        <v>4339</v>
      </c>
      <c r="K3" t="s">
        <v>4307</v>
      </c>
      <c r="L3" s="22">
        <v>0.01</v>
      </c>
      <c r="N3" t="s">
        <v>4337</v>
      </c>
      <c r="O3" t="s">
        <v>4354</v>
      </c>
      <c r="P3" t="s">
        <v>4340</v>
      </c>
      <c r="Q3" t="s">
        <v>6207</v>
      </c>
      <c r="R3" t="s">
        <v>4340</v>
      </c>
      <c r="S3" t="s">
        <v>4305</v>
      </c>
      <c r="T3" t="s">
        <v>4216</v>
      </c>
      <c r="U3" t="s">
        <v>4223</v>
      </c>
      <c r="V3" t="s">
        <v>4264</v>
      </c>
      <c r="W3" t="s">
        <v>4264</v>
      </c>
      <c r="X3" t="s">
        <v>4341</v>
      </c>
      <c r="Y3" t="s">
        <v>4342</v>
      </c>
      <c r="Z3">
        <v>1</v>
      </c>
      <c r="AA3" s="72" t="s">
        <v>4248</v>
      </c>
      <c r="AB3" s="72" t="s">
        <v>4249</v>
      </c>
      <c r="AC3" s="72" t="s">
        <v>4249</v>
      </c>
      <c r="AD3" t="s">
        <v>4242</v>
      </c>
      <c r="AE3" t="s">
        <v>4242</v>
      </c>
      <c r="AF3">
        <v>1</v>
      </c>
      <c r="AG3" t="s">
        <v>4343</v>
      </c>
      <c r="AH3" t="s">
        <v>4344</v>
      </c>
      <c r="AJ3" t="s">
        <v>6263</v>
      </c>
      <c r="AK3" t="s">
        <v>6782</v>
      </c>
    </row>
    <row r="4" spans="1:37" x14ac:dyDescent="0.25">
      <c r="C4" t="s">
        <v>4345</v>
      </c>
      <c r="E4" t="s">
        <v>3137</v>
      </c>
      <c r="F4" t="s">
        <v>1802</v>
      </c>
      <c r="G4" t="s">
        <v>4327</v>
      </c>
      <c r="H4" t="s">
        <v>3137</v>
      </c>
      <c r="I4" s="23" t="str" cm="1">
        <f t="array" ref="I4">IFERROR(INDEX(H$2:H$1223,MATCH(0,COUNTIF(I$2:I3,IF(G$2:G$1223=I$2,H$2:H$1223,I$2)),0)),"")</f>
        <v>AUSTIN DISCOVERY SCHOOL (227821)</v>
      </c>
      <c r="J4" t="s">
        <v>4346</v>
      </c>
      <c r="K4" t="s">
        <v>46</v>
      </c>
      <c r="L4" s="22">
        <v>0.02</v>
      </c>
      <c r="N4" t="s">
        <v>4347</v>
      </c>
      <c r="O4" t="s">
        <v>6203</v>
      </c>
      <c r="P4" t="s">
        <v>6202</v>
      </c>
      <c r="Q4" t="s">
        <v>4340</v>
      </c>
      <c r="R4" t="s">
        <v>4348</v>
      </c>
      <c r="T4" t="s">
        <v>4217</v>
      </c>
      <c r="V4" t="s">
        <v>4349</v>
      </c>
      <c r="W4" t="s">
        <v>4223</v>
      </c>
      <c r="X4" t="s">
        <v>4350</v>
      </c>
      <c r="Z4">
        <v>2</v>
      </c>
      <c r="AA4" s="72" t="s">
        <v>4249</v>
      </c>
      <c r="AB4" s="72" t="s">
        <v>4250</v>
      </c>
      <c r="AC4" s="72" t="s">
        <v>4250</v>
      </c>
      <c r="AD4" s="72" t="s">
        <v>6198</v>
      </c>
      <c r="AF4">
        <v>2</v>
      </c>
      <c r="AG4" t="s">
        <v>4351</v>
      </c>
      <c r="AH4" t="s">
        <v>4352</v>
      </c>
      <c r="AJ4" t="s">
        <v>6264</v>
      </c>
      <c r="AK4" t="s">
        <v>4360</v>
      </c>
    </row>
    <row r="5" spans="1:37" x14ac:dyDescent="0.25">
      <c r="C5" t="s">
        <v>10</v>
      </c>
      <c r="E5" t="s">
        <v>3561</v>
      </c>
      <c r="F5" t="s">
        <v>1777</v>
      </c>
      <c r="G5" t="s">
        <v>4327</v>
      </c>
      <c r="H5" t="s">
        <v>3561</v>
      </c>
      <c r="I5" s="23" t="str" cm="1">
        <f t="array" ref="I5">IFERROR(INDEX(H$2:H$1223,MATCH(0,COUNTIF(I$2:I4,IF(G$2:G$1223=I$2,H$2:H$1223,I$2)),0)),"")</f>
        <v>AUSTIN ISD (227901)</v>
      </c>
      <c r="J5" t="s">
        <v>4353</v>
      </c>
      <c r="K5" t="s">
        <v>42</v>
      </c>
      <c r="L5" s="22">
        <v>0.03</v>
      </c>
      <c r="O5" t="s">
        <v>4223</v>
      </c>
      <c r="Q5" t="s">
        <v>6202</v>
      </c>
      <c r="R5" t="s">
        <v>4354</v>
      </c>
      <c r="T5" t="s">
        <v>4218</v>
      </c>
      <c r="V5" t="s">
        <v>4223</v>
      </c>
      <c r="X5" t="s">
        <v>4355</v>
      </c>
      <c r="Z5">
        <v>3</v>
      </c>
      <c r="AA5" s="72" t="s">
        <v>4250</v>
      </c>
      <c r="AB5" s="72" t="s">
        <v>4251</v>
      </c>
      <c r="AC5" s="72" t="s">
        <v>4251</v>
      </c>
      <c r="AD5" s="72" t="s">
        <v>6199</v>
      </c>
      <c r="AF5">
        <v>3</v>
      </c>
      <c r="AG5" t="s">
        <v>4356</v>
      </c>
      <c r="AJ5" t="s">
        <v>6265</v>
      </c>
    </row>
    <row r="6" spans="1:37" x14ac:dyDescent="0.25">
      <c r="C6" t="s">
        <v>4357</v>
      </c>
      <c r="E6" t="s">
        <v>3562</v>
      </c>
      <c r="F6" t="s">
        <v>1906</v>
      </c>
      <c r="G6" t="s">
        <v>4327</v>
      </c>
      <c r="H6" t="s">
        <v>3562</v>
      </c>
      <c r="I6" s="23" t="str" cm="1">
        <f t="array" ref="I6">IFERROR(INDEX(H$2:H$1223,MATCH(0,COUNTIF(I$2:I5,IF(G$2:G$1223=I$2,H$2:H$1223,I$2)),0)),"")</f>
        <v>BARTLETT ISD (014902)</v>
      </c>
      <c r="J6" t="s">
        <v>4205</v>
      </c>
      <c r="K6" t="s">
        <v>4265</v>
      </c>
      <c r="L6" s="22">
        <v>0.04</v>
      </c>
      <c r="Q6" t="s">
        <v>4223</v>
      </c>
      <c r="R6" t="s">
        <v>4358</v>
      </c>
      <c r="T6" t="s">
        <v>4219</v>
      </c>
      <c r="X6" t="s">
        <v>4223</v>
      </c>
      <c r="Z6">
        <v>4</v>
      </c>
      <c r="AA6" s="72" t="s">
        <v>4251</v>
      </c>
      <c r="AB6" s="72" t="s">
        <v>4252</v>
      </c>
      <c r="AC6" s="72" t="s">
        <v>4252</v>
      </c>
      <c r="AD6" s="72" t="s">
        <v>6289</v>
      </c>
      <c r="AF6">
        <v>4</v>
      </c>
      <c r="AG6" t="s">
        <v>4223</v>
      </c>
      <c r="AJ6" t="s">
        <v>6266</v>
      </c>
    </row>
    <row r="7" spans="1:37" x14ac:dyDescent="0.25">
      <c r="C7" t="s">
        <v>4359</v>
      </c>
      <c r="E7" t="s">
        <v>3563</v>
      </c>
      <c r="F7" t="s">
        <v>1805</v>
      </c>
      <c r="G7" t="s">
        <v>4327</v>
      </c>
      <c r="H7" t="s">
        <v>3563</v>
      </c>
      <c r="I7" s="23" t="str" cm="1">
        <f t="array" ref="I7">IFERROR(INDEX(H$2:H$1223,MATCH(0,COUNTIF(I$2:I6,IF(G$2:G$1223=I$2,H$2:H$1223,I$2)),0)),"")</f>
        <v>BASTROP ISD (011901)</v>
      </c>
      <c r="K7" t="s">
        <v>4360</v>
      </c>
      <c r="L7" s="22">
        <v>0.05</v>
      </c>
      <c r="R7" t="s">
        <v>4223</v>
      </c>
      <c r="T7" t="s">
        <v>4361</v>
      </c>
      <c r="Z7">
        <v>5</v>
      </c>
      <c r="AA7" s="72" t="s">
        <v>4252</v>
      </c>
      <c r="AB7" s="72" t="s">
        <v>4253</v>
      </c>
      <c r="AC7" s="72" t="s">
        <v>4253</v>
      </c>
      <c r="AD7" s="72" t="s">
        <v>6290</v>
      </c>
      <c r="AF7">
        <v>5</v>
      </c>
      <c r="AJ7" t="s">
        <v>6267</v>
      </c>
    </row>
    <row r="8" spans="1:37" x14ac:dyDescent="0.25">
      <c r="C8" t="s">
        <v>4362</v>
      </c>
      <c r="E8" t="s">
        <v>3559</v>
      </c>
      <c r="F8" t="s">
        <v>2688</v>
      </c>
      <c r="G8" t="s">
        <v>4327</v>
      </c>
      <c r="H8" t="s">
        <v>3559</v>
      </c>
      <c r="I8" s="23" t="str" cm="1">
        <f t="array" ref="I8">IFERROR(INDEX(H$2:H$1223,MATCH(0,COUNTIF(I$2:I7,IF(G$2:G$1223=I$2,H$2:H$1223,I$2)),0)),"")</f>
        <v>BLANCO ISD (016902)</v>
      </c>
      <c r="L8" s="22">
        <v>0.06</v>
      </c>
      <c r="T8" t="s">
        <v>4363</v>
      </c>
      <c r="Z8">
        <v>6</v>
      </c>
      <c r="AA8" s="72" t="s">
        <v>4253</v>
      </c>
      <c r="AB8" s="72" t="s">
        <v>4254</v>
      </c>
      <c r="AC8" s="72" t="s">
        <v>4254</v>
      </c>
      <c r="AF8">
        <v>6</v>
      </c>
      <c r="AJ8" t="s">
        <v>6268</v>
      </c>
    </row>
    <row r="9" spans="1:37" x14ac:dyDescent="0.25">
      <c r="C9" t="s">
        <v>4364</v>
      </c>
      <c r="E9" t="s">
        <v>3138</v>
      </c>
      <c r="F9" t="s">
        <v>1824</v>
      </c>
      <c r="G9" t="s">
        <v>4327</v>
      </c>
      <c r="H9" t="s">
        <v>3138</v>
      </c>
      <c r="I9" s="23" t="str" cm="1">
        <f t="array" ref="I9">IFERROR(INDEX(H$2:H$1223,MATCH(0,COUNTIF(I$2:I8,IF(G$2:G$1223=I$2,H$2:H$1223,I$2)),0)),"")</f>
        <v>BURNET CISD (027903)</v>
      </c>
      <c r="L9" s="22">
        <v>7.0000000000000007E-2</v>
      </c>
      <c r="T9" t="s">
        <v>4222</v>
      </c>
      <c r="Z9">
        <v>7</v>
      </c>
      <c r="AA9" s="72" t="s">
        <v>4254</v>
      </c>
      <c r="AB9" s="72" t="s">
        <v>4255</v>
      </c>
      <c r="AC9" s="72" t="s">
        <v>4255</v>
      </c>
      <c r="AF9">
        <v>7</v>
      </c>
    </row>
    <row r="10" spans="1:37" x14ac:dyDescent="0.25">
      <c r="C10" t="s">
        <v>4365</v>
      </c>
      <c r="E10" t="s">
        <v>3564</v>
      </c>
      <c r="F10" t="s">
        <v>2079</v>
      </c>
      <c r="G10" t="s">
        <v>4327</v>
      </c>
      <c r="H10" t="s">
        <v>3564</v>
      </c>
      <c r="I10" s="23" t="str" cm="1">
        <f t="array" ref="I10">IFERROR(INDEX(H$2:H$1223,MATCH(0,COUNTIF(I$2:I9,IF(G$2:G$1223=I$2,H$2:H$1223,I$2)),0)),"")</f>
        <v>CEDARS INTERNATIONAL ACADEMY (227817)</v>
      </c>
      <c r="L10" s="22">
        <v>0.08</v>
      </c>
      <c r="T10" t="s">
        <v>4223</v>
      </c>
      <c r="Z10">
        <v>8</v>
      </c>
      <c r="AA10" s="72" t="s">
        <v>4255</v>
      </c>
      <c r="AB10" s="72" t="s">
        <v>6196</v>
      </c>
      <c r="AC10" s="72" t="s">
        <v>4256</v>
      </c>
      <c r="AF10">
        <v>8</v>
      </c>
    </row>
    <row r="11" spans="1:37" x14ac:dyDescent="0.25">
      <c r="C11" t="s">
        <v>4366</v>
      </c>
      <c r="E11" t="s">
        <v>3555</v>
      </c>
      <c r="F11" t="s">
        <v>2684</v>
      </c>
      <c r="G11" t="s">
        <v>4327</v>
      </c>
      <c r="H11" t="s">
        <v>3555</v>
      </c>
      <c r="I11" s="23" t="str" cm="1">
        <f t="array" ref="I11">IFERROR(INDEX(H$2:H$1223,MATCH(0,COUNTIF(I$2:I10,IF(G$2:G$1223=I$2,H$2:H$1223,I$2)),0)),"")</f>
        <v>CHAPARRAL STAR ACADEMY (227814)</v>
      </c>
      <c r="L11" s="22">
        <v>0.09</v>
      </c>
      <c r="Z11">
        <v>9</v>
      </c>
      <c r="AA11" s="72" t="s">
        <v>6196</v>
      </c>
      <c r="AB11" s="72" t="s">
        <v>4256</v>
      </c>
      <c r="AC11" s="72" t="s">
        <v>4257</v>
      </c>
      <c r="AF11">
        <v>9</v>
      </c>
    </row>
    <row r="12" spans="1:37" x14ac:dyDescent="0.25">
      <c r="C12" t="s">
        <v>4367</v>
      </c>
      <c r="E12" t="s">
        <v>3557</v>
      </c>
      <c r="F12" t="s">
        <v>1852</v>
      </c>
      <c r="G12" t="s">
        <v>4327</v>
      </c>
      <c r="H12" t="s">
        <v>3557</v>
      </c>
      <c r="I12" s="23" t="str" cm="1">
        <f t="array" ref="I12">IFERROR(INDEX(H$2:H$1223,MATCH(0,COUNTIF(I$2:I11,IF(G$2:G$1223=I$2,H$2:H$1223,I$2)),0)),"")</f>
        <v>COMFORT ISD (130902)</v>
      </c>
      <c r="L12" s="22">
        <v>0.1</v>
      </c>
      <c r="Z12">
        <v>10</v>
      </c>
      <c r="AA12" s="72" t="s">
        <v>4256</v>
      </c>
      <c r="AB12" s="72" t="s">
        <v>4257</v>
      </c>
      <c r="AC12" s="72" t="s">
        <v>6268</v>
      </c>
      <c r="AF12" s="72" t="s">
        <v>4368</v>
      </c>
    </row>
    <row r="13" spans="1:37" x14ac:dyDescent="0.25">
      <c r="C13" t="s">
        <v>4369</v>
      </c>
      <c r="E13" t="s">
        <v>3653</v>
      </c>
      <c r="F13" t="s">
        <v>2557</v>
      </c>
      <c r="G13" t="s">
        <v>4327</v>
      </c>
      <c r="H13" t="s">
        <v>3653</v>
      </c>
      <c r="I13" s="23" t="str" cm="1">
        <f t="array" ref="I13">IFERROR(INDEX(H$2:H$1223,MATCH(0,COUNTIF(I$2:I12,IF(G$2:G$1223=I$2,H$2:H$1223,I$2)),0)),"")</f>
        <v>COUPLAND ISD (246914)</v>
      </c>
      <c r="L13" s="22">
        <v>0.11</v>
      </c>
      <c r="AA13" s="72" t="s">
        <v>4257</v>
      </c>
      <c r="AB13" s="72" t="s">
        <v>4258</v>
      </c>
      <c r="AC13" s="72"/>
    </row>
    <row r="14" spans="1:37" x14ac:dyDescent="0.25">
      <c r="C14" t="s">
        <v>4370</v>
      </c>
      <c r="E14" t="s">
        <v>3139</v>
      </c>
      <c r="F14" t="s">
        <v>2341</v>
      </c>
      <c r="G14" t="s">
        <v>4327</v>
      </c>
      <c r="H14" t="s">
        <v>3139</v>
      </c>
      <c r="I14" s="23" t="str" cm="1">
        <f t="array" ref="I14">IFERROR(INDEX(H$2:H$1223,MATCH(0,COUNTIF(I$2:I13,IF(G$2:G$1223=I$2,H$2:H$1223,I$2)),0)),"")</f>
        <v>DEL VALLE ISD (227910)</v>
      </c>
      <c r="L14" s="22">
        <v>0.12</v>
      </c>
      <c r="AA14" s="72" t="s">
        <v>6193</v>
      </c>
      <c r="AB14" s="72" t="s">
        <v>6193</v>
      </c>
      <c r="AC14" s="72"/>
    </row>
    <row r="15" spans="1:37" x14ac:dyDescent="0.25">
      <c r="C15" t="s">
        <v>4371</v>
      </c>
      <c r="E15" t="s">
        <v>3571</v>
      </c>
      <c r="F15" t="s">
        <v>1775</v>
      </c>
      <c r="G15" t="s">
        <v>4327</v>
      </c>
      <c r="H15" t="s">
        <v>3571</v>
      </c>
      <c r="I15" s="23" t="str" cm="1">
        <f t="array" ref="I15">IFERROR(INDEX(H$2:H$1223,MATCH(0,COUNTIF(I$2:I14,IF(G$2:G$1223=I$2,H$2:H$1223,I$2)),0)),"")</f>
        <v>DIME BOX ISD (144903)</v>
      </c>
      <c r="L15" s="22">
        <v>0.13</v>
      </c>
      <c r="AA15" s="72" t="s">
        <v>6195</v>
      </c>
      <c r="AB15" s="72" t="s">
        <v>6195</v>
      </c>
    </row>
    <row r="16" spans="1:37" x14ac:dyDescent="0.25">
      <c r="C16" t="s">
        <v>4372</v>
      </c>
      <c r="E16" t="s">
        <v>3573</v>
      </c>
      <c r="F16" t="s">
        <v>2477</v>
      </c>
      <c r="G16" t="s">
        <v>4327</v>
      </c>
      <c r="H16" t="s">
        <v>3573</v>
      </c>
      <c r="I16" s="23" t="str" cm="1">
        <f t="array" ref="I16">IFERROR(INDEX(H$2:H$1223,MATCH(0,COUNTIF(I$2:I15,IF(G$2:G$1223=I$2,H$2:H$1223,I$2)),0)),"")</f>
        <v>DORAL ACADEMY OF TEXAS (105804)</v>
      </c>
      <c r="L16" s="22">
        <v>0.14000000000000001</v>
      </c>
      <c r="AA16" s="72" t="s">
        <v>6194</v>
      </c>
      <c r="AB16" s="72" t="s">
        <v>6194</v>
      </c>
    </row>
    <row r="17" spans="3:28" x14ac:dyDescent="0.25">
      <c r="C17" t="s">
        <v>4373</v>
      </c>
      <c r="E17" t="s">
        <v>4131</v>
      </c>
      <c r="F17" t="s">
        <v>1820</v>
      </c>
      <c r="G17" t="s">
        <v>4327</v>
      </c>
      <c r="H17" t="s">
        <v>4131</v>
      </c>
      <c r="I17" s="23" t="str" cm="1">
        <f t="array" ref="I17">IFERROR(INDEX(H$2:H$1223,MATCH(0,COUNTIF(I$2:I16,IF(G$2:G$1223=I$2,H$2:H$1223,I$2)),0)),"")</f>
        <v>DOSS CONSOLIDATED CSD (086024)</v>
      </c>
      <c r="L17" s="22">
        <v>0.15</v>
      </c>
      <c r="AA17" s="72" t="s">
        <v>4258</v>
      </c>
      <c r="AB17" s="72" t="s">
        <v>4259</v>
      </c>
    </row>
    <row r="18" spans="3:28" x14ac:dyDescent="0.25">
      <c r="C18" t="s">
        <v>4374</v>
      </c>
      <c r="E18" t="s">
        <v>4151</v>
      </c>
      <c r="F18" t="s">
        <v>2614</v>
      </c>
      <c r="G18" t="s">
        <v>4327</v>
      </c>
      <c r="H18" t="s">
        <v>4151</v>
      </c>
      <c r="I18" s="23" t="str" cm="1">
        <f t="array" ref="I18">IFERROR(INDEX(H$2:H$1223,MATCH(0,COUNTIF(I$2:I17,IF(G$2:G$1223=I$2,H$2:H$1223,I$2)),0)),"")</f>
        <v>DRIPPING SPRINGS ISD (105904)</v>
      </c>
      <c r="L18" s="22">
        <v>0.16</v>
      </c>
      <c r="AA18" s="72" t="s">
        <v>4259</v>
      </c>
      <c r="AB18" s="72" t="s">
        <v>6309</v>
      </c>
    </row>
    <row r="19" spans="3:28" x14ac:dyDescent="0.25">
      <c r="C19" t="s">
        <v>4375</v>
      </c>
      <c r="E19" t="s">
        <v>3140</v>
      </c>
      <c r="F19" t="s">
        <v>1871</v>
      </c>
      <c r="G19" t="s">
        <v>4327</v>
      </c>
      <c r="H19" t="s">
        <v>3140</v>
      </c>
      <c r="I19" s="23" t="str" cm="1">
        <f t="array" ref="I19">IFERROR(INDEX(H$2:H$1223,MATCH(0,COUNTIF(I$2:I18,IF(G$2:G$1223=I$2,H$2:H$1223,I$2)),0)),"")</f>
        <v>EANES ISD (227909)</v>
      </c>
      <c r="L19" s="22">
        <v>0.17</v>
      </c>
      <c r="AA19" s="72" t="s">
        <v>6309</v>
      </c>
      <c r="AB19" s="72" t="s">
        <v>6310</v>
      </c>
    </row>
    <row r="20" spans="3:28" x14ac:dyDescent="0.25">
      <c r="C20" t="s">
        <v>4376</v>
      </c>
      <c r="E20" t="s">
        <v>4152</v>
      </c>
      <c r="F20" t="s">
        <v>2325</v>
      </c>
      <c r="G20" t="s">
        <v>4327</v>
      </c>
      <c r="H20" t="s">
        <v>4152</v>
      </c>
      <c r="I20" s="23" t="str" cm="1">
        <f t="array" ref="I20">IFERROR(INDEX(H$2:H$1223,MATCH(0,COUNTIF(I$2:I19,IF(G$2:G$1223=I$2,H$2:H$1223,I$2)),0)),"")</f>
        <v>ELGIN ISD (011902)</v>
      </c>
      <c r="L20" s="22">
        <v>0.18</v>
      </c>
      <c r="AA20" s="72" t="s">
        <v>6310</v>
      </c>
      <c r="AB20" s="72" t="s">
        <v>6288</v>
      </c>
    </row>
    <row r="21" spans="3:28" x14ac:dyDescent="0.25">
      <c r="C21" t="s">
        <v>4377</v>
      </c>
      <c r="E21" t="s">
        <v>3565</v>
      </c>
      <c r="F21" t="s">
        <v>1843</v>
      </c>
      <c r="G21" t="s">
        <v>4327</v>
      </c>
      <c r="H21" t="s">
        <v>3565</v>
      </c>
      <c r="I21" s="23" t="str" cm="1">
        <f t="array" ref="I21">IFERROR(INDEX(H$2:H$1223,MATCH(0,COUNTIF(I$2:I20,IF(G$2:G$1223=I$2,H$2:H$1223,I$2)),0)),"")</f>
        <v>FAYETTEVILLE ISD (075906)</v>
      </c>
      <c r="L21" s="22">
        <v>0.19</v>
      </c>
      <c r="AA21" s="72" t="s">
        <v>6288</v>
      </c>
      <c r="AB21" s="72" t="s">
        <v>6311</v>
      </c>
    </row>
    <row r="22" spans="3:28" x14ac:dyDescent="0.25">
      <c r="E22" t="s">
        <v>3566</v>
      </c>
      <c r="F22" t="s">
        <v>1950</v>
      </c>
      <c r="G22" t="s">
        <v>4327</v>
      </c>
      <c r="H22" t="s">
        <v>3566</v>
      </c>
      <c r="I22" s="23" t="str" cm="1">
        <f t="array" ref="I22">IFERROR(INDEX(H$2:H$1223,MATCH(0,COUNTIF(I$2:I21,IF(G$2:G$1223=I$2,H$2:H$1223,I$2)),0)),"")</f>
        <v>FLATONIA ISD (075901)</v>
      </c>
      <c r="L22" s="22">
        <v>0.2</v>
      </c>
      <c r="AA22" s="72" t="s">
        <v>6311</v>
      </c>
    </row>
    <row r="23" spans="3:28" x14ac:dyDescent="0.25">
      <c r="E23" t="s">
        <v>3567</v>
      </c>
      <c r="F23" t="s">
        <v>1955</v>
      </c>
      <c r="G23" t="s">
        <v>4327</v>
      </c>
      <c r="H23" t="s">
        <v>3567</v>
      </c>
      <c r="I23" s="23" t="str" cm="1">
        <f t="array" ref="I23">IFERROR(INDEX(H$2:H$1223,MATCH(0,COUNTIF(I$2:I22,IF(G$2:G$1223=I$2,H$2:H$1223,I$2)),0)),"")</f>
        <v>FLORENCE ISD (246902)</v>
      </c>
      <c r="L23" s="22">
        <v>0.21</v>
      </c>
    </row>
    <row r="24" spans="3:28" x14ac:dyDescent="0.25">
      <c r="E24" t="s">
        <v>3574</v>
      </c>
      <c r="F24" t="s">
        <v>2695</v>
      </c>
      <c r="G24" t="s">
        <v>4327</v>
      </c>
      <c r="H24" t="s">
        <v>3574</v>
      </c>
      <c r="I24" s="23" t="str" cm="1">
        <f t="array" ref="I24">IFERROR(INDEX(H$2:H$1223,MATCH(0,COUNTIF(I$2:I23,IF(G$2:G$1223=I$2,H$2:H$1223,I$2)),0)),"")</f>
        <v>FREDERICKSBURG ISD (086901)</v>
      </c>
      <c r="L24" s="22">
        <v>0.22</v>
      </c>
    </row>
    <row r="25" spans="3:28" x14ac:dyDescent="0.25">
      <c r="E25" t="s">
        <v>3568</v>
      </c>
      <c r="F25" t="s">
        <v>1799</v>
      </c>
      <c r="G25" t="s">
        <v>4327</v>
      </c>
      <c r="H25" t="s">
        <v>3568</v>
      </c>
      <c r="I25" s="23" t="str" cm="1">
        <f t="array" ref="I25">IFERROR(INDEX(H$2:H$1223,MATCH(0,COUNTIF(I$2:I24,IF(G$2:G$1223=I$2,H$2:H$1223,I$2)),0)),"")</f>
        <v>GEORGETOWN ISD (246904)</v>
      </c>
      <c r="L25" s="22">
        <v>0.23</v>
      </c>
    </row>
    <row r="26" spans="3:28" x14ac:dyDescent="0.25">
      <c r="E26" t="s">
        <v>3141</v>
      </c>
      <c r="F26" t="s">
        <v>2517</v>
      </c>
      <c r="G26" t="s">
        <v>4327</v>
      </c>
      <c r="H26" t="s">
        <v>3141</v>
      </c>
      <c r="I26" s="23" t="str" cm="1">
        <f t="array" ref="I26">IFERROR(INDEX(H$2:H$1223,MATCH(0,COUNTIF(I$2:I25,IF(G$2:G$1223=I$2,H$2:H$1223,I$2)),0)),"")</f>
        <v>GIDDINGS ISD (144901)</v>
      </c>
      <c r="L26" s="22">
        <v>0.24</v>
      </c>
    </row>
    <row r="27" spans="3:28" x14ac:dyDescent="0.25">
      <c r="E27" t="s">
        <v>3569</v>
      </c>
      <c r="F27" t="s">
        <v>2512</v>
      </c>
      <c r="G27" t="s">
        <v>4327</v>
      </c>
      <c r="H27" t="s">
        <v>3569</v>
      </c>
      <c r="I27" s="23" t="str" cm="1">
        <f t="array" ref="I27">IFERROR(INDEX(H$2:H$1223,MATCH(0,COUNTIF(I$2:I26,IF(G$2:G$1223=I$2,H$2:H$1223,I$2)),0)),"")</f>
        <v>GONZALES ISD (089901)</v>
      </c>
      <c r="L27" s="22">
        <v>0.25</v>
      </c>
    </row>
    <row r="28" spans="3:28" x14ac:dyDescent="0.25">
      <c r="E28" t="s">
        <v>4153</v>
      </c>
      <c r="F28" t="s">
        <v>2321</v>
      </c>
      <c r="G28" t="s">
        <v>4327</v>
      </c>
      <c r="H28" t="s">
        <v>4153</v>
      </c>
      <c r="I28" s="23" t="str" cm="1">
        <f t="array" ref="I28">IFERROR(INDEX(H$2:H$1223,MATCH(0,COUNTIF(I$2:I27,IF(G$2:G$1223=I$2,H$2:H$1223,I$2)),0)),"")</f>
        <v>GOODWATER MONTESSORI SCHOOL (246802)</v>
      </c>
      <c r="L28" s="22">
        <v>0.26</v>
      </c>
    </row>
    <row r="29" spans="3:28" x14ac:dyDescent="0.25">
      <c r="E29" t="s">
        <v>3999</v>
      </c>
      <c r="F29" t="s">
        <v>1925</v>
      </c>
      <c r="G29" t="s">
        <v>4327</v>
      </c>
      <c r="H29" t="s">
        <v>3999</v>
      </c>
      <c r="I29" s="23" t="str" cm="1">
        <f t="array" ref="I29">IFERROR(INDEX(H$2:H$1223,MATCH(0,COUNTIF(I$2:I28,IF(G$2:G$1223=I$2,H$2:H$1223,I$2)),0)),"")</f>
        <v>GRANGER ISD (246905)</v>
      </c>
      <c r="L29" s="22">
        <v>0.27</v>
      </c>
    </row>
    <row r="30" spans="3:28" x14ac:dyDescent="0.25">
      <c r="E30" t="s">
        <v>3142</v>
      </c>
      <c r="F30" t="s">
        <v>2363</v>
      </c>
      <c r="G30" t="s">
        <v>4327</v>
      </c>
      <c r="H30" t="s">
        <v>3142</v>
      </c>
      <c r="I30" s="23" t="str" cm="1">
        <f t="array" ref="I30">IFERROR(INDEX(H$2:H$1223,MATCH(0,COUNTIF(I$2:I29,IF(G$2:G$1223=I$2,H$2:H$1223,I$2)),0)),"")</f>
        <v>HARMONY PUBLIC SCHOOLS - CENTRAL TEXAS (227816)</v>
      </c>
      <c r="L30" s="22">
        <v>0.28000000000000003</v>
      </c>
    </row>
    <row r="31" spans="3:28" x14ac:dyDescent="0.25">
      <c r="E31" t="s">
        <v>4001</v>
      </c>
      <c r="F31" t="s">
        <v>1791</v>
      </c>
      <c r="G31" t="s">
        <v>4327</v>
      </c>
      <c r="H31" t="s">
        <v>4001</v>
      </c>
      <c r="I31" s="23" t="str" cm="1">
        <f t="array" ref="I31">IFERROR(INDEX(H$2:H$1223,MATCH(0,COUNTIF(I$2:I30,IF(G$2:G$1223=I$2,H$2:H$1223,I$2)),0)),"")</f>
        <v>HARPER ISD (086902)</v>
      </c>
      <c r="L31" s="22">
        <v>0.28999999999999998</v>
      </c>
    </row>
    <row r="32" spans="3:28" x14ac:dyDescent="0.25">
      <c r="E32" t="s">
        <v>3143</v>
      </c>
      <c r="F32" t="s">
        <v>1938</v>
      </c>
      <c r="G32" t="s">
        <v>4327</v>
      </c>
      <c r="H32" t="s">
        <v>3143</v>
      </c>
      <c r="I32" s="23" t="str" cm="1">
        <f t="array" ref="I32">IFERROR(INDEX(H$2:H$1223,MATCH(0,COUNTIF(I$2:I31,IF(G$2:G$1223=I$2,H$2:H$1223,I$2)),0)),"")</f>
        <v>HAYS CISD (105906)</v>
      </c>
      <c r="L32" s="22">
        <v>0.3</v>
      </c>
    </row>
    <row r="33" spans="5:12" x14ac:dyDescent="0.25">
      <c r="E33" t="s">
        <v>4000</v>
      </c>
      <c r="F33" t="s">
        <v>2279</v>
      </c>
      <c r="G33" t="s">
        <v>4327</v>
      </c>
      <c r="H33" t="s">
        <v>4000</v>
      </c>
      <c r="I33" s="23" t="str" cm="1">
        <f t="array" ref="I33">IFERROR(INDEX(H$2:H$1223,MATCH(0,COUNTIF(I$2:I32,IF(G$2:G$1223=I$2,H$2:H$1223,I$2)),0)),"")</f>
        <v>HUTTO ISD (246906)</v>
      </c>
      <c r="L33" s="22">
        <v>0.31</v>
      </c>
    </row>
    <row r="34" spans="5:12" x14ac:dyDescent="0.25">
      <c r="E34" t="s">
        <v>4154</v>
      </c>
      <c r="F34" t="s">
        <v>2839</v>
      </c>
      <c r="G34" t="s">
        <v>4327</v>
      </c>
      <c r="H34" t="s">
        <v>4154</v>
      </c>
      <c r="I34" s="23" t="str" cm="1">
        <f t="array" ref="I34">IFERROR(INDEX(H$2:H$1223,MATCH(0,COUNTIF(I$2:I33,IF(G$2:G$1223=I$2,H$2:H$1223,I$2)),0)),"")</f>
        <v>JARRELL ISD (246907)</v>
      </c>
      <c r="L34" s="22">
        <v>0.32</v>
      </c>
    </row>
    <row r="35" spans="5:12" x14ac:dyDescent="0.25">
      <c r="E35" t="s">
        <v>3144</v>
      </c>
      <c r="F35" t="s">
        <v>2538</v>
      </c>
      <c r="G35" t="s">
        <v>4327</v>
      </c>
      <c r="H35" t="s">
        <v>3144</v>
      </c>
      <c r="I35" s="23" t="str" cm="1">
        <f t="array" ref="I35">IFERROR(INDEX(H$2:H$1223,MATCH(0,COUNTIF(I$2:I34,IF(G$2:G$1223=I$2,H$2:H$1223,I$2)),0)),"")</f>
        <v>JOHNSON CITY ISD (016901)</v>
      </c>
      <c r="L35" s="22">
        <v>0.33</v>
      </c>
    </row>
    <row r="36" spans="5:12" x14ac:dyDescent="0.25">
      <c r="E36" t="s">
        <v>3145</v>
      </c>
      <c r="F36" t="s">
        <v>2465</v>
      </c>
      <c r="G36" t="s">
        <v>4327</v>
      </c>
      <c r="H36" t="s">
        <v>3145</v>
      </c>
      <c r="I36" s="23" t="str" cm="1">
        <f t="array" ref="I36">IFERROR(INDEX(H$2:H$1223,MATCH(0,COUNTIF(I$2:I35,IF(G$2:G$1223=I$2,H$2:H$1223,I$2)),0)),"")</f>
        <v>KATHERINE ANNE PORTER SCHOOL (105801)</v>
      </c>
      <c r="L36" s="22">
        <v>0.34</v>
      </c>
    </row>
    <row r="37" spans="5:12" x14ac:dyDescent="0.25">
      <c r="E37" t="s">
        <v>3570</v>
      </c>
      <c r="F37" t="s">
        <v>1916</v>
      </c>
      <c r="G37" t="s">
        <v>4327</v>
      </c>
      <c r="H37" t="s">
        <v>3570</v>
      </c>
      <c r="I37" s="23" t="str" cm="1">
        <f t="array" ref="I37">IFERROR(INDEX(H$2:H$1223,MATCH(0,COUNTIF(I$2:I36,IF(G$2:G$1223=I$2,H$2:H$1223,I$2)),0)),"")</f>
        <v>KI CHARTER ACADEMY (105803)</v>
      </c>
      <c r="L37" s="22">
        <v>0.35</v>
      </c>
    </row>
    <row r="38" spans="5:12" x14ac:dyDescent="0.25">
      <c r="E38" t="s">
        <v>3146</v>
      </c>
      <c r="F38" t="s">
        <v>2005</v>
      </c>
      <c r="G38" t="s">
        <v>4327</v>
      </c>
      <c r="H38" t="s">
        <v>3146</v>
      </c>
      <c r="I38" s="23" t="str" cm="1">
        <f t="array" ref="I38">IFERROR(INDEX(H$2:H$1223,MATCH(0,COUNTIF(I$2:I37,IF(G$2:G$1223=I$2,H$2:H$1223,I$2)),0)),"")</f>
        <v>LA GRANGE ISD (075902)</v>
      </c>
      <c r="L38" s="22">
        <v>0.36</v>
      </c>
    </row>
    <row r="39" spans="5:12" x14ac:dyDescent="0.25">
      <c r="E39" t="s">
        <v>4129</v>
      </c>
      <c r="F39" t="s">
        <v>4378</v>
      </c>
      <c r="G39" t="s">
        <v>4327</v>
      </c>
      <c r="H39" t="s">
        <v>4129</v>
      </c>
      <c r="I39" s="23" t="str" cm="1">
        <f t="array" ref="I39">IFERROR(INDEX(H$2:H$1223,MATCH(0,COUNTIF(I$2:I38,IF(G$2:G$1223=I$2,H$2:H$1223,I$2)),0)),"")</f>
        <v>LAGO VISTA ISD (227912)</v>
      </c>
      <c r="L39" s="22">
        <v>0.37</v>
      </c>
    </row>
    <row r="40" spans="5:12" x14ac:dyDescent="0.25">
      <c r="E40" t="s">
        <v>4130</v>
      </c>
      <c r="F40" t="s">
        <v>2393</v>
      </c>
      <c r="G40" t="s">
        <v>4327</v>
      </c>
      <c r="H40" t="s">
        <v>4130</v>
      </c>
      <c r="I40" s="23" t="str" cm="1">
        <f t="array" ref="I40">IFERROR(INDEX(H$2:H$1223,MATCH(0,COUNTIF(I$2:I39,IF(G$2:G$1223=I$2,H$2:H$1223,I$2)),0)),"")</f>
        <v>LAKE TRAVIS ISD (227913)</v>
      </c>
      <c r="L40" s="22">
        <v>0.38</v>
      </c>
    </row>
    <row r="41" spans="5:12" x14ac:dyDescent="0.25">
      <c r="E41" t="s">
        <v>3556</v>
      </c>
      <c r="F41" t="s">
        <v>2303</v>
      </c>
      <c r="G41" t="s">
        <v>4327</v>
      </c>
      <c r="H41" t="s">
        <v>3556</v>
      </c>
      <c r="I41" s="23" t="str" cm="1">
        <f t="array" ref="I41">IFERROR(INDEX(H$2:H$1223,MATCH(0,COUNTIF(I$2:I40,IF(G$2:G$1223=I$2,H$2:H$1223,I$2)),0)),"")</f>
        <v>LEANDER ISD (246913)</v>
      </c>
      <c r="L41" s="22">
        <v>0.39</v>
      </c>
    </row>
    <row r="42" spans="5:12" x14ac:dyDescent="0.25">
      <c r="E42" t="s">
        <v>4132</v>
      </c>
      <c r="F42" t="s">
        <v>1932</v>
      </c>
      <c r="G42" t="s">
        <v>4327</v>
      </c>
      <c r="H42" t="s">
        <v>4132</v>
      </c>
      <c r="I42" s="23" t="str" cm="1">
        <f t="array" ref="I42">IFERROR(INDEX(H$2:H$1223,MATCH(0,COUNTIF(I$2:I41,IF(G$2:G$1223=I$2,H$2:H$1223,I$2)),0)),"")</f>
        <v>LEARN4LIFE-AUSTIN (227830)</v>
      </c>
      <c r="L42" s="22">
        <v>0.4</v>
      </c>
    </row>
    <row r="43" spans="5:12" x14ac:dyDescent="0.25">
      <c r="E43" t="s">
        <v>3136</v>
      </c>
      <c r="F43" t="s">
        <v>4379</v>
      </c>
      <c r="G43" t="s">
        <v>4327</v>
      </c>
      <c r="H43" t="s">
        <v>3136</v>
      </c>
      <c r="I43" s="23" t="str" cm="1">
        <f t="array" ref="I43">IFERROR(INDEX(H$2:H$1223,MATCH(0,COUNTIF(I$2:I42,IF(G$2:G$1223=I$2,H$2:H$1223,I$2)),0)),"")</f>
        <v>LEXINGTON ISD (144902)</v>
      </c>
      <c r="L43" s="22">
        <v>0.41</v>
      </c>
    </row>
    <row r="44" spans="5:12" x14ac:dyDescent="0.25">
      <c r="E44" t="s">
        <v>3575</v>
      </c>
      <c r="F44" t="s">
        <v>2065</v>
      </c>
      <c r="G44" t="s">
        <v>4327</v>
      </c>
      <c r="H44" t="s">
        <v>3575</v>
      </c>
      <c r="I44" s="23" t="str" cm="1">
        <f t="array" ref="I44">IFERROR(INDEX(H$2:H$1223,MATCH(0,COUNTIF(I$2:I43,IF(G$2:G$1223=I$2,H$2:H$1223,I$2)),0)),"")</f>
        <v>LIBERTY HILL ISD (246908)</v>
      </c>
      <c r="L44" s="22">
        <v>0.42</v>
      </c>
    </row>
    <row r="45" spans="5:12" x14ac:dyDescent="0.25">
      <c r="E45" t="s">
        <v>3558</v>
      </c>
      <c r="F45" t="s">
        <v>2185</v>
      </c>
      <c r="G45" t="s">
        <v>4327</v>
      </c>
      <c r="H45" t="s">
        <v>3558</v>
      </c>
      <c r="I45" s="23" t="str" cm="1">
        <f t="array" ref="I45">IFERROR(INDEX(H$2:H$1223,MATCH(0,COUNTIF(I$2:I44,IF(G$2:G$1223=I$2,H$2:H$1223,I$2)),0)),"")</f>
        <v>LLANO ISD (150901)</v>
      </c>
      <c r="L45" s="22">
        <v>0.43</v>
      </c>
    </row>
    <row r="46" spans="5:12" x14ac:dyDescent="0.25">
      <c r="E46" t="s">
        <v>4133</v>
      </c>
      <c r="F46" t="s">
        <v>2544</v>
      </c>
      <c r="G46" t="s">
        <v>4327</v>
      </c>
      <c r="H46" t="s">
        <v>4133</v>
      </c>
      <c r="I46" s="23" t="str" cm="1">
        <f t="array" ref="I46">IFERROR(INDEX(H$2:H$1223,MATCH(0,COUNTIF(I$2:I45,IF(G$2:G$1223=I$2,H$2:H$1223,I$2)),0)),"")</f>
        <v>LOCKHART ISD (028902)</v>
      </c>
      <c r="L46" s="22">
        <v>0.44</v>
      </c>
    </row>
    <row r="47" spans="5:12" x14ac:dyDescent="0.25">
      <c r="E47" t="s">
        <v>3572</v>
      </c>
      <c r="F47" t="s">
        <v>1835</v>
      </c>
      <c r="G47" t="s">
        <v>4327</v>
      </c>
      <c r="H47" t="s">
        <v>3572</v>
      </c>
      <c r="I47" s="23" t="str" cm="1">
        <f t="array" ref="I47">IFERROR(INDEX(H$2:H$1223,MATCH(0,COUNTIF(I$2:I46,IF(G$2:G$1223=I$2,H$2:H$1223,I$2)),0)),"")</f>
        <v>LULING ISD (028903)</v>
      </c>
      <c r="L47" s="22">
        <v>0.45</v>
      </c>
    </row>
    <row r="48" spans="5:12" x14ac:dyDescent="0.25">
      <c r="E48" t="s">
        <v>4192</v>
      </c>
      <c r="F48" t="s">
        <v>2351</v>
      </c>
      <c r="G48" t="s">
        <v>4327</v>
      </c>
      <c r="H48" t="s">
        <v>4192</v>
      </c>
      <c r="I48" s="23" t="str" cm="1">
        <f t="array" ref="I48">IFERROR(INDEX(H$2:H$1223,MATCH(0,COUNTIF(I$2:I47,IF(G$2:G$1223=I$2,H$2:H$1223,I$2)),0)),"")</f>
        <v>MANOR ISD (227907)</v>
      </c>
      <c r="L48" s="22">
        <v>0.46</v>
      </c>
    </row>
    <row r="49" spans="5:12" x14ac:dyDescent="0.25">
      <c r="E49" t="s">
        <v>3864</v>
      </c>
      <c r="F49" t="s">
        <v>2628</v>
      </c>
      <c r="G49" t="s">
        <v>4338</v>
      </c>
      <c r="H49" t="s">
        <v>3864</v>
      </c>
      <c r="I49" s="23" t="str" cm="1">
        <f t="array" ref="I49">IFERROR(INDEX(H$2:H$1223,MATCH(0,COUNTIF(I$2:I48,IF(G$2:G$1223=I$2,H$2:H$1223,I$2)),0)),"")</f>
        <v>MARBLE FALLS ISD (027904)</v>
      </c>
      <c r="L49" s="22">
        <v>0.47</v>
      </c>
    </row>
    <row r="50" spans="5:12" x14ac:dyDescent="0.25">
      <c r="E50" t="s">
        <v>3654</v>
      </c>
      <c r="F50" t="s">
        <v>1860</v>
      </c>
      <c r="G50" t="s">
        <v>4338</v>
      </c>
      <c r="H50" t="s">
        <v>3654</v>
      </c>
      <c r="I50" s="23" t="str" cm="1">
        <f t="array" ref="I50">IFERROR(INDEX(H$2:H$1223,MATCH(0,COUNTIF(I$2:I49,IF(G$2:G$1223=I$2,H$2:H$1223,I$2)),0)),"")</f>
        <v>MCDADE ISD (011905)</v>
      </c>
      <c r="L50" s="22">
        <v>0.48</v>
      </c>
    </row>
    <row r="51" spans="5:12" x14ac:dyDescent="0.25">
      <c r="E51" t="s">
        <v>2996</v>
      </c>
      <c r="F51" t="s">
        <v>2456</v>
      </c>
      <c r="G51" t="s">
        <v>4338</v>
      </c>
      <c r="H51" t="s">
        <v>2996</v>
      </c>
      <c r="I51" s="23" t="str" cm="1">
        <f t="array" ref="I51">IFERROR(INDEX(H$2:H$1223,MATCH(0,COUNTIF(I$2:I50,IF(G$2:G$1223=I$2,H$2:H$1223,I$2)),0)),"")</f>
        <v>MERIDIAN WORLD SCHOOL LLC (246801)</v>
      </c>
      <c r="L51" s="22">
        <v>0.49</v>
      </c>
    </row>
    <row r="52" spans="5:12" x14ac:dyDescent="0.25">
      <c r="E52" t="s">
        <v>3963</v>
      </c>
      <c r="F52" t="s">
        <v>2198</v>
      </c>
      <c r="G52" t="s">
        <v>4338</v>
      </c>
      <c r="H52" t="s">
        <v>3963</v>
      </c>
      <c r="I52" s="23" t="str" cm="1">
        <f t="array" ref="I52">IFERROR(INDEX(H$2:H$1223,MATCH(0,COUNTIF(I$2:I51,IF(G$2:G$1223=I$2,H$2:H$1223,I$2)),0)),"")</f>
        <v>MONTESSORI FOR ALL (227826)</v>
      </c>
      <c r="L52" s="22">
        <v>0.5</v>
      </c>
    </row>
    <row r="53" spans="5:12" x14ac:dyDescent="0.25">
      <c r="E53" t="s">
        <v>3873</v>
      </c>
      <c r="F53" t="s">
        <v>2641</v>
      </c>
      <c r="G53" t="s">
        <v>4338</v>
      </c>
      <c r="H53" t="s">
        <v>3873</v>
      </c>
      <c r="I53" s="23" t="str" cm="1">
        <f t="array" ref="I53">IFERROR(INDEX(H$2:H$1223,MATCH(0,COUNTIF(I$2:I52,IF(G$2:G$1223=I$2,H$2:H$1223,I$2)),0)),"")</f>
        <v>NEW BRAUNFELS ISD (046901)</v>
      </c>
      <c r="L53" s="22">
        <v>0.51</v>
      </c>
    </row>
    <row r="54" spans="5:12" x14ac:dyDescent="0.25">
      <c r="E54" t="s">
        <v>3018</v>
      </c>
      <c r="F54" t="s">
        <v>2051</v>
      </c>
      <c r="G54" t="s">
        <v>4338</v>
      </c>
      <c r="H54" t="s">
        <v>3018</v>
      </c>
      <c r="I54" s="23" t="str" cm="1">
        <f t="array" ref="I54">IFERROR(INDEX(H$2:H$1223,MATCH(0,COUNTIF(I$2:I53,IF(G$2:G$1223=I$2,H$2:H$1223,I$2)),0)),"")</f>
        <v>NIXON-SMILEY CISD (089903)</v>
      </c>
      <c r="L54" s="22">
        <v>0.52</v>
      </c>
    </row>
    <row r="55" spans="5:12" x14ac:dyDescent="0.25">
      <c r="E55" t="s">
        <v>3655</v>
      </c>
      <c r="F55" t="s">
        <v>2910</v>
      </c>
      <c r="G55" t="s">
        <v>4338</v>
      </c>
      <c r="H55" t="s">
        <v>3655</v>
      </c>
      <c r="I55" s="23" t="str" cm="1">
        <f t="array" ref="I55">IFERROR(INDEX(H$2:H$1223,MATCH(0,COUNTIF(I$2:I54,IF(G$2:G$1223=I$2,H$2:H$1223,I$2)),0)),"")</f>
        <v>NYOS CHARTER SCHOOL (227804)</v>
      </c>
      <c r="L55" s="22">
        <v>0.53</v>
      </c>
    </row>
    <row r="56" spans="5:12" x14ac:dyDescent="0.25">
      <c r="E56" t="s">
        <v>3313</v>
      </c>
      <c r="F56" t="s">
        <v>2718</v>
      </c>
      <c r="G56" t="s">
        <v>4338</v>
      </c>
      <c r="H56" t="s">
        <v>3313</v>
      </c>
      <c r="I56" s="23" t="str" cm="1">
        <f t="array" ref="I56">IFERROR(INDEX(H$2:H$1223,MATCH(0,COUNTIF(I$2:I55,IF(G$2:G$1223=I$2,H$2:H$1223,I$2)),0)),"")</f>
        <v>PFLUGERVILLE ISD (227904)</v>
      </c>
      <c r="L56" s="22">
        <v>0.54</v>
      </c>
    </row>
    <row r="57" spans="5:12" x14ac:dyDescent="0.25">
      <c r="E57" t="s">
        <v>3865</v>
      </c>
      <c r="F57" t="s">
        <v>2523</v>
      </c>
      <c r="G57" t="s">
        <v>4338</v>
      </c>
      <c r="H57" t="s">
        <v>3865</v>
      </c>
      <c r="I57" s="23" t="str" cm="1">
        <f t="array" ref="I57">IFERROR(INDEX(H$2:H$1223,MATCH(0,COUNTIF(I$2:I56,IF(G$2:G$1223=I$2,H$2:H$1223,I$2)),0)),"")</f>
        <v>PRAIRIE LEA ISD (028906)</v>
      </c>
      <c r="L57" s="22">
        <v>0.55000000000000004</v>
      </c>
    </row>
    <row r="58" spans="5:12" x14ac:dyDescent="0.25">
      <c r="E58" t="s">
        <v>3866</v>
      </c>
      <c r="F58" t="s">
        <v>2243</v>
      </c>
      <c r="G58" t="s">
        <v>4338</v>
      </c>
      <c r="H58" t="s">
        <v>3866</v>
      </c>
      <c r="I58" s="23" t="str" cm="1">
        <f t="array" ref="I58">IFERROR(INDEX(H$2:H$1223,MATCH(0,COUNTIF(I$2:I57,IF(G$2:G$1223=I$2,H$2:H$1223,I$2)),0)),"")</f>
        <v>PROMESA PUBLIC SCHOOLS (227824)</v>
      </c>
      <c r="L58" s="22">
        <v>0.56000000000000005</v>
      </c>
    </row>
    <row r="59" spans="5:12" x14ac:dyDescent="0.25">
      <c r="E59" t="s">
        <v>3867</v>
      </c>
      <c r="F59" t="s">
        <v>2022</v>
      </c>
      <c r="G59" t="s">
        <v>4338</v>
      </c>
      <c r="H59" t="s">
        <v>3867</v>
      </c>
      <c r="I59" s="23" t="str" cm="1">
        <f t="array" ref="I59">IFERROR(INDEX(H$2:H$1223,MATCH(0,COUNTIF(I$2:I58,IF(G$2:G$1223=I$2,H$2:H$1223,I$2)),0)),"")</f>
        <v>ROUND ROCK ISD (246909)</v>
      </c>
      <c r="L59" s="22">
        <v>0.56999999999999995</v>
      </c>
    </row>
    <row r="60" spans="5:12" x14ac:dyDescent="0.25">
      <c r="E60" t="s">
        <v>3862</v>
      </c>
      <c r="F60" t="s">
        <v>2921</v>
      </c>
      <c r="G60" t="s">
        <v>4338</v>
      </c>
      <c r="H60" t="s">
        <v>3862</v>
      </c>
      <c r="I60" s="23" t="str" cm="1">
        <f t="array" ref="I60">IFERROR(INDEX(H$2:H$1223,MATCH(0,COUNTIF(I$2:I59,IF(G$2:G$1223=I$2,H$2:H$1223,I$2)),0)),"")</f>
        <v>ROUND TOP-CARMINE ISD (075908)</v>
      </c>
      <c r="L60" s="22">
        <v>0.57999999999999996</v>
      </c>
    </row>
    <row r="61" spans="5:12" x14ac:dyDescent="0.25">
      <c r="E61" t="s">
        <v>3861</v>
      </c>
      <c r="F61" t="s">
        <v>2774</v>
      </c>
      <c r="G61" t="s">
        <v>4338</v>
      </c>
      <c r="H61" t="s">
        <v>3861</v>
      </c>
      <c r="I61" s="23" t="str" cm="1">
        <f t="array" ref="I61">IFERROR(INDEX(H$2:H$1223,MATCH(0,COUNTIF(I$2:I60,IF(G$2:G$1223=I$2,H$2:H$1223,I$2)),0)),"")</f>
        <v>SAN MARCOS CISD (105902)</v>
      </c>
      <c r="L61" s="22">
        <v>0.59</v>
      </c>
    </row>
    <row r="62" spans="5:12" x14ac:dyDescent="0.25">
      <c r="E62" t="s">
        <v>3868</v>
      </c>
      <c r="F62" t="s">
        <v>2909</v>
      </c>
      <c r="G62" t="s">
        <v>4338</v>
      </c>
      <c r="H62" t="s">
        <v>3868</v>
      </c>
      <c r="I62" s="23" t="str" cm="1">
        <f t="array" ref="I62">IFERROR(INDEX(H$2:H$1223,MATCH(0,COUNTIF(I$2:I61,IF(G$2:G$1223=I$2,H$2:H$1223,I$2)),0)),"")</f>
        <v>SCHULENBURG ISD (075903)</v>
      </c>
      <c r="L62" s="22">
        <v>0.6</v>
      </c>
    </row>
    <row r="63" spans="5:12" x14ac:dyDescent="0.25">
      <c r="E63" t="s">
        <v>3874</v>
      </c>
      <c r="F63" t="s">
        <v>1993</v>
      </c>
      <c r="G63" t="s">
        <v>4338</v>
      </c>
      <c r="H63" t="s">
        <v>3874</v>
      </c>
      <c r="I63" s="23" t="str" cm="1">
        <f t="array" ref="I63">IFERROR(INDEX(H$2:H$1223,MATCH(0,COUNTIF(I$2:I62,IF(G$2:G$1223=I$2,H$2:H$1223,I$2)),0)),"")</f>
        <v>SMITHVILLE ISD (011904)</v>
      </c>
      <c r="L63" s="22">
        <v>0.61</v>
      </c>
    </row>
    <row r="64" spans="5:12" x14ac:dyDescent="0.25">
      <c r="E64" t="s">
        <v>3315</v>
      </c>
      <c r="F64" t="s">
        <v>2032</v>
      </c>
      <c r="G64" t="s">
        <v>4338</v>
      </c>
      <c r="H64" t="s">
        <v>3315</v>
      </c>
      <c r="I64" s="23" t="str" cm="1">
        <f t="array" ref="I64">IFERROR(INDEX(H$2:H$1223,MATCH(0,COUNTIF(I$2:I63,IF(G$2:G$1223=I$2,H$2:H$1223,I$2)),0)),"")</f>
        <v>TAYLOR ISD (246911)</v>
      </c>
      <c r="L64" s="22">
        <v>0.62</v>
      </c>
    </row>
    <row r="65" spans="5:12" x14ac:dyDescent="0.25">
      <c r="E65" t="s">
        <v>3743</v>
      </c>
      <c r="F65" t="s">
        <v>2368</v>
      </c>
      <c r="G65" t="s">
        <v>4338</v>
      </c>
      <c r="H65" t="s">
        <v>3743</v>
      </c>
      <c r="I65" s="23" t="str" cm="1">
        <f t="array" ref="I65">IFERROR(INDEX(H$2:H$1223,MATCH(0,COUNTIF(I$2:I64,IF(G$2:G$1223=I$2,H$2:H$1223,I$2)),0)),"")</f>
        <v>TEXAS EMPOWERMENT ACADEMY (227805)</v>
      </c>
      <c r="L65" s="22">
        <v>0.63</v>
      </c>
    </row>
    <row r="66" spans="5:12" x14ac:dyDescent="0.25">
      <c r="E66" t="s">
        <v>3964</v>
      </c>
      <c r="F66" t="s">
        <v>2148</v>
      </c>
      <c r="G66" t="s">
        <v>4338</v>
      </c>
      <c r="H66" t="s">
        <v>3964</v>
      </c>
      <c r="I66" s="23" t="str" cm="1">
        <f t="array" ref="I66">IFERROR(INDEX(H$2:H$1223,MATCH(0,COUNTIF(I$2:I65,IF(G$2:G$1223=I$2,H$2:H$1223,I$2)),0)),"")</f>
        <v>TEXAS JUVENILE JUSTICE DEPARTMENT (227622)</v>
      </c>
      <c r="L66" s="22">
        <v>0.64</v>
      </c>
    </row>
    <row r="67" spans="5:12" x14ac:dyDescent="0.25">
      <c r="E67" t="s">
        <v>3965</v>
      </c>
      <c r="F67" t="s">
        <v>2119</v>
      </c>
      <c r="G67" t="s">
        <v>4338</v>
      </c>
      <c r="H67" t="s">
        <v>3965</v>
      </c>
      <c r="I67" s="23" t="str" cm="1">
        <f t="array" ref="I67">IFERROR(INDEX(H$2:H$1223,MATCH(0,COUNTIF(I$2:I66,IF(G$2:G$1223=I$2,H$2:H$1223,I$2)),0)),"")</f>
        <v>TEXAS PREPARATORY SCHOOL (105802)</v>
      </c>
      <c r="L67" s="22">
        <v>0.65</v>
      </c>
    </row>
    <row r="68" spans="5:12" x14ac:dyDescent="0.25">
      <c r="E68" t="s">
        <v>3687</v>
      </c>
      <c r="F68" t="s">
        <v>2938</v>
      </c>
      <c r="G68" t="s">
        <v>4338</v>
      </c>
      <c r="H68" t="s">
        <v>3687</v>
      </c>
      <c r="I68" s="23" t="str" cm="1">
        <f t="array" ref="I68">IFERROR(INDEX(H$2:H$1223,MATCH(0,COUNTIF(I$2:I67,IF(G$2:G$1223=I$2,H$2:H$1223,I$2)),0)),"")</f>
        <v>TEXAS SCH FOR THE BLIND &amp; VISUALLY IMPAIRED (227905)</v>
      </c>
      <c r="L68" s="22">
        <v>0.66</v>
      </c>
    </row>
    <row r="69" spans="5:12" x14ac:dyDescent="0.25">
      <c r="E69" t="s">
        <v>3697</v>
      </c>
      <c r="F69" t="s">
        <v>1914</v>
      </c>
      <c r="G69" t="s">
        <v>4338</v>
      </c>
      <c r="H69" t="s">
        <v>3697</v>
      </c>
      <c r="I69" s="23" t="str" cm="1">
        <f t="array" ref="I69">IFERROR(INDEX(H$2:H$1223,MATCH(0,COUNTIF(I$2:I68,IF(G$2:G$1223=I$2,H$2:H$1223,I$2)),0)),"")</f>
        <v>TEXAS SCH FOR THE DEAF (227906)</v>
      </c>
      <c r="L69" s="22">
        <v>0.67</v>
      </c>
    </row>
    <row r="70" spans="5:12" x14ac:dyDescent="0.25">
      <c r="E70" t="s">
        <v>3658</v>
      </c>
      <c r="F70" t="s">
        <v>2491</v>
      </c>
      <c r="G70" t="s">
        <v>4338</v>
      </c>
      <c r="H70" t="s">
        <v>3658</v>
      </c>
      <c r="I70" s="23" t="str" cm="1">
        <f t="array" ref="I70">IFERROR(INDEX(H$2:H$1223,MATCH(0,COUNTIF(I$2:I69,IF(G$2:G$1223=I$2,H$2:H$1223,I$2)),0)),"")</f>
        <v>THE EXCEL CENTER (FOR ADULTS) (227827)</v>
      </c>
      <c r="L70" s="22">
        <v>0.68</v>
      </c>
    </row>
    <row r="71" spans="5:12" x14ac:dyDescent="0.25">
      <c r="E71" t="s">
        <v>3869</v>
      </c>
      <c r="F71" t="s">
        <v>2181</v>
      </c>
      <c r="G71" t="s">
        <v>4338</v>
      </c>
      <c r="H71" t="s">
        <v>3869</v>
      </c>
      <c r="I71" s="23" t="str" cm="1">
        <f t="array" ref="I71">IFERROR(INDEX(H$2:H$1223,MATCH(0,COUNTIF(I$2:I70,IF(G$2:G$1223=I$2,H$2:H$1223,I$2)),0)),"")</f>
        <v>THORNDALE ISD (166905)</v>
      </c>
      <c r="L71" s="22">
        <v>0.69</v>
      </c>
    </row>
    <row r="72" spans="5:12" x14ac:dyDescent="0.25">
      <c r="E72" t="s">
        <v>3966</v>
      </c>
      <c r="F72" t="s">
        <v>2535</v>
      </c>
      <c r="G72" t="s">
        <v>4338</v>
      </c>
      <c r="H72" t="s">
        <v>3966</v>
      </c>
      <c r="I72" s="23" t="str" cm="1">
        <f t="array" ref="I72">IFERROR(INDEX(H$2:H$1223,MATCH(0,COUNTIF(I$2:I71,IF(G$2:G$1223=I$2,H$2:H$1223,I$2)),0)),"")</f>
        <v>THRALL ISD (246912)</v>
      </c>
      <c r="L72" s="22">
        <v>0.7</v>
      </c>
    </row>
    <row r="73" spans="5:12" x14ac:dyDescent="0.25">
      <c r="E73" t="s">
        <v>3798</v>
      </c>
      <c r="F73" t="s">
        <v>2830</v>
      </c>
      <c r="G73" t="s">
        <v>4338</v>
      </c>
      <c r="H73" t="s">
        <v>3798</v>
      </c>
      <c r="I73" s="23" t="str" cm="1">
        <f t="array" ref="I73">IFERROR(INDEX(H$2:H$1223,MATCH(0,COUNTIF(I$2:I72,IF(G$2:G$1223=I$2,H$2:H$1223,I$2)),0)),"")</f>
        <v>UNIVERSITY OF TEXAS AT AUSTIN H S (227506)</v>
      </c>
      <c r="L73" s="22">
        <v>0.71</v>
      </c>
    </row>
    <row r="74" spans="5:12" x14ac:dyDescent="0.25">
      <c r="E74" t="s">
        <v>3967</v>
      </c>
      <c r="F74" t="s">
        <v>2296</v>
      </c>
      <c r="G74" t="s">
        <v>4338</v>
      </c>
      <c r="H74" t="s">
        <v>3967</v>
      </c>
      <c r="I74" s="23" t="str" cm="1">
        <f t="array" ref="I74">IFERROR(INDEX(H$2:H$1223,MATCH(0,COUNTIF(I$2:I73,IF(G$2:G$1223=I$2,H$2:H$1223,I$2)),0)),"")</f>
        <v>UNIVERSITY OF TEXAS ELEMENTARY CHARTER SCHOOL (227819)</v>
      </c>
      <c r="L74" s="22">
        <v>0.72</v>
      </c>
    </row>
    <row r="75" spans="5:12" x14ac:dyDescent="0.25">
      <c r="E75" t="s">
        <v>3656</v>
      </c>
      <c r="F75" t="s">
        <v>1936</v>
      </c>
      <c r="G75" t="s">
        <v>4338</v>
      </c>
      <c r="H75" t="s">
        <v>3656</v>
      </c>
      <c r="I75" s="23" t="str" cm="1">
        <f t="array" ref="I75">IFERROR(INDEX(H$2:H$1223,MATCH(0,COUNTIF(I$2:I74,IF(G$2:G$1223=I$2,H$2:H$1223,I$2)),0)),"")</f>
        <v>UNIVERSITY OF TEXAS UNIVERSITY CHARTER SCHOOL (227806)</v>
      </c>
      <c r="L75" s="22">
        <v>0.73</v>
      </c>
    </row>
    <row r="76" spans="5:12" x14ac:dyDescent="0.25">
      <c r="E76" t="s">
        <v>3019</v>
      </c>
      <c r="F76" t="s">
        <v>2331</v>
      </c>
      <c r="G76" t="s">
        <v>4338</v>
      </c>
      <c r="H76" t="s">
        <v>3019</v>
      </c>
      <c r="I76" s="23" t="str" cm="1">
        <f t="array" ref="I76">IFERROR(INDEX(H$2:H$1223,MATCH(0,COUNTIF(I$2:I75,IF(G$2:G$1223=I$2,H$2:H$1223,I$2)),0)),"")</f>
        <v>VALOR PUBLIC SCHOOLS (227829)</v>
      </c>
      <c r="L76" s="22">
        <v>0.74</v>
      </c>
    </row>
    <row r="77" spans="5:12" x14ac:dyDescent="0.25">
      <c r="E77" t="s">
        <v>3020</v>
      </c>
      <c r="F77" t="s">
        <v>2176</v>
      </c>
      <c r="G77" t="s">
        <v>4338</v>
      </c>
      <c r="H77" t="s">
        <v>3020</v>
      </c>
      <c r="I77" s="23" t="str" cm="1">
        <f t="array" ref="I77">IFERROR(INDEX(H$2:H$1223,MATCH(0,COUNTIF(I$2:I76,IF(G$2:G$1223=I$2,H$2:H$1223,I$2)),0)),"")</f>
        <v>WAELDER ISD (089905)</v>
      </c>
      <c r="L77" s="22">
        <v>0.75</v>
      </c>
    </row>
    <row r="78" spans="5:12" x14ac:dyDescent="0.25">
      <c r="E78" t="s">
        <v>3870</v>
      </c>
      <c r="F78" t="s">
        <v>2562</v>
      </c>
      <c r="G78" t="s">
        <v>4338</v>
      </c>
      <c r="H78" t="s">
        <v>3870</v>
      </c>
      <c r="I78" s="23" t="str" cm="1">
        <f t="array" ref="I78">IFERROR(INDEX(H$2:H$1223,MATCH(0,COUNTIF(I$2:I77,IF(G$2:G$1223=I$2,H$2:H$1223,I$2)),0)),"")</f>
        <v>WAYSIDE SCHOOLS (227803)</v>
      </c>
      <c r="L78" s="22">
        <v>0.76</v>
      </c>
    </row>
    <row r="79" spans="5:12" x14ac:dyDescent="0.25">
      <c r="E79" t="s">
        <v>3657</v>
      </c>
      <c r="F79" t="s">
        <v>2511</v>
      </c>
      <c r="G79" t="s">
        <v>4338</v>
      </c>
      <c r="H79" t="s">
        <v>3657</v>
      </c>
      <c r="I79" s="23" t="str" cm="1">
        <f t="array" ref="I79">IFERROR(INDEX(H$2:H$1223,MATCH(0,COUNTIF(I$2:I78,IF(G$2:G$1223=I$2,H$2:H$1223,I$2)),0)),"")</f>
        <v>WIMBERLEY ISD (105905)</v>
      </c>
      <c r="L79" s="22">
        <v>0.77</v>
      </c>
    </row>
    <row r="80" spans="5:12" x14ac:dyDescent="0.25">
      <c r="E80" t="s">
        <v>3312</v>
      </c>
      <c r="F80" t="s">
        <v>2969</v>
      </c>
      <c r="G80" t="s">
        <v>4338</v>
      </c>
      <c r="H80" t="s">
        <v>3312</v>
      </c>
      <c r="I80" s="23" t="str" cm="1">
        <f t="array" ref="I80">IFERROR(INDEX(H$2:H$1223,MATCH(0,COUNTIF(I$2:I79,IF(G$2:G$1223=I$2,H$2:H$1223,I$2)),0)),"")</f>
        <v>FLOWER ISD (000001)</v>
      </c>
      <c r="L80" s="22">
        <v>0.78</v>
      </c>
    </row>
    <row r="81" spans="5:12" x14ac:dyDescent="0.25">
      <c r="E81" t="s">
        <v>3698</v>
      </c>
      <c r="F81" t="s">
        <v>2681</v>
      </c>
      <c r="G81" t="s">
        <v>4338</v>
      </c>
      <c r="H81" t="s">
        <v>3698</v>
      </c>
      <c r="I81" s="23" t="str" cm="1">
        <f t="array" ref="I81">IFERROR(INDEX(H$2:H$1223,MATCH(0,COUNTIF(I$2:I80,IF(G$2:G$1223=I$2,H$2:H$1223,I$2)),0)),"")</f>
        <v/>
      </c>
      <c r="L81" s="22">
        <v>0.79</v>
      </c>
    </row>
    <row r="82" spans="5:12" x14ac:dyDescent="0.25">
      <c r="E82" t="s">
        <v>3699</v>
      </c>
      <c r="F82" t="s">
        <v>2122</v>
      </c>
      <c r="G82" t="s">
        <v>4338</v>
      </c>
      <c r="H82" t="s">
        <v>3699</v>
      </c>
      <c r="I82" s="23" t="str" cm="1">
        <f t="array" ref="I82">IFERROR(INDEX(H$2:H$1223,MATCH(0,COUNTIF(I$2:I81,IF(G$2:G$1223=I$2,H$2:H$1223,I$2)),0)),"")</f>
        <v/>
      </c>
      <c r="L82" s="22">
        <v>0.8</v>
      </c>
    </row>
    <row r="83" spans="5:12" x14ac:dyDescent="0.25">
      <c r="E83" t="s">
        <v>3871</v>
      </c>
      <c r="F83" t="s">
        <v>2182</v>
      </c>
      <c r="G83" t="s">
        <v>4338</v>
      </c>
      <c r="H83" t="s">
        <v>3871</v>
      </c>
      <c r="I83" s="23" t="str" cm="1">
        <f t="array" ref="I83">IFERROR(INDEX(H$2:H$1223,MATCH(0,COUNTIF(I$2:I82,IF(G$2:G$1223=I$2,H$2:H$1223,I$2)),0)),"")</f>
        <v/>
      </c>
      <c r="L83" s="22">
        <v>0.81</v>
      </c>
    </row>
    <row r="84" spans="5:12" x14ac:dyDescent="0.25">
      <c r="E84" t="s">
        <v>3314</v>
      </c>
      <c r="F84" t="s">
        <v>1889</v>
      </c>
      <c r="G84" t="s">
        <v>4338</v>
      </c>
      <c r="H84" t="s">
        <v>3314</v>
      </c>
      <c r="I84" s="23" t="str" cm="1">
        <f t="array" ref="I84">IFERROR(INDEX(H$2:H$1223,MATCH(0,COUNTIF(I$2:I83,IF(G$2:G$1223=I$2,H$2:H$1223,I$2)),0)),"")</f>
        <v/>
      </c>
      <c r="L84" s="22">
        <v>0.82</v>
      </c>
    </row>
    <row r="85" spans="5:12" x14ac:dyDescent="0.25">
      <c r="E85" t="s">
        <v>3700</v>
      </c>
      <c r="F85" t="s">
        <v>2035</v>
      </c>
      <c r="G85" t="s">
        <v>4338</v>
      </c>
      <c r="H85" t="s">
        <v>3700</v>
      </c>
      <c r="I85" s="23" t="str" cm="1">
        <f t="array" ref="I85">IFERROR(INDEX(H$2:H$1223,MATCH(0,COUNTIF(I$2:I84,IF(G$2:G$1223=I$2,H$2:H$1223,I$2)),0)),"")</f>
        <v/>
      </c>
      <c r="L85" s="22">
        <v>0.83</v>
      </c>
    </row>
    <row r="86" spans="5:12" x14ac:dyDescent="0.25">
      <c r="E86" t="s">
        <v>3863</v>
      </c>
      <c r="F86" t="s">
        <v>2901</v>
      </c>
      <c r="G86" t="s">
        <v>4338</v>
      </c>
      <c r="H86" t="s">
        <v>3863</v>
      </c>
      <c r="I86" s="23" t="str" cm="1">
        <f t="array" ref="I86">IFERROR(INDEX(H$2:H$1223,MATCH(0,COUNTIF(I$2:I85,IF(G$2:G$1223=I$2,H$2:H$1223,I$2)),0)),"")</f>
        <v/>
      </c>
      <c r="L86" s="22">
        <v>0.84</v>
      </c>
    </row>
    <row r="87" spans="5:12" x14ac:dyDescent="0.25">
      <c r="E87" t="s">
        <v>3968</v>
      </c>
      <c r="F87" t="s">
        <v>1865</v>
      </c>
      <c r="G87" t="s">
        <v>4338</v>
      </c>
      <c r="H87" t="s">
        <v>3968</v>
      </c>
      <c r="I87" s="23" t="str" cm="1">
        <f t="array" ref="I87">IFERROR(INDEX(H$2:H$1223,MATCH(0,COUNTIF(I$2:I86,IF(G$2:G$1223=I$2,H$2:H$1223,I$2)),0)),"")</f>
        <v/>
      </c>
      <c r="L87" s="22">
        <v>0.85</v>
      </c>
    </row>
    <row r="88" spans="5:12" x14ac:dyDescent="0.25">
      <c r="E88" t="s">
        <v>3021</v>
      </c>
      <c r="F88" t="s">
        <v>2548</v>
      </c>
      <c r="G88" t="s">
        <v>4338</v>
      </c>
      <c r="H88" t="s">
        <v>3021</v>
      </c>
      <c r="I88" s="23" t="str" cm="1">
        <f t="array" ref="I88">IFERROR(INDEX(H$2:H$1223,MATCH(0,COUNTIF(I$2:I87,IF(G$2:G$1223=I$2,H$2:H$1223,I$2)),0)),"")</f>
        <v/>
      </c>
      <c r="L88" s="22">
        <v>0.86</v>
      </c>
    </row>
    <row r="89" spans="5:12" x14ac:dyDescent="0.25">
      <c r="E89" t="s">
        <v>3017</v>
      </c>
      <c r="F89" t="s">
        <v>2710</v>
      </c>
      <c r="G89" t="s">
        <v>4338</v>
      </c>
      <c r="H89" t="s">
        <v>3017</v>
      </c>
      <c r="I89" s="23" t="str" cm="1">
        <f t="array" ref="I89">IFERROR(INDEX(H$2:H$1223,MATCH(0,COUNTIF(I$2:I88,IF(G$2:G$1223=I$2,H$2:H$1223,I$2)),0)),"")</f>
        <v/>
      </c>
      <c r="L89" s="22">
        <v>0.87</v>
      </c>
    </row>
    <row r="90" spans="5:12" x14ac:dyDescent="0.25">
      <c r="E90" t="s">
        <v>3969</v>
      </c>
      <c r="F90" t="s">
        <v>2186</v>
      </c>
      <c r="G90" t="s">
        <v>4338</v>
      </c>
      <c r="H90" t="s">
        <v>3969</v>
      </c>
      <c r="I90" s="23" t="str" cm="1">
        <f t="array" ref="I90">IFERROR(INDEX(H$2:H$1223,MATCH(0,COUNTIF(I$2:I89,IF(G$2:G$1223=I$2,H$2:H$1223,I$2)),0)),"")</f>
        <v/>
      </c>
      <c r="L90" s="22">
        <v>0.88</v>
      </c>
    </row>
    <row r="91" spans="5:12" x14ac:dyDescent="0.25">
      <c r="E91" t="s">
        <v>3744</v>
      </c>
      <c r="F91" t="s">
        <v>2417</v>
      </c>
      <c r="G91" t="s">
        <v>4338</v>
      </c>
      <c r="H91" t="s">
        <v>3744</v>
      </c>
      <c r="I91" s="23" t="str" cm="1">
        <f t="array" ref="I91">IFERROR(INDEX(H$2:H$1223,MATCH(0,COUNTIF(I$2:I90,IF(G$2:G$1223=I$2,H$2:H$1223,I$2)),0)),"")</f>
        <v/>
      </c>
      <c r="L91" s="22">
        <v>0.89</v>
      </c>
    </row>
    <row r="92" spans="5:12" x14ac:dyDescent="0.25">
      <c r="E92" t="s">
        <v>3872</v>
      </c>
      <c r="F92" t="s">
        <v>2195</v>
      </c>
      <c r="G92" t="s">
        <v>4338</v>
      </c>
      <c r="H92" t="s">
        <v>3872</v>
      </c>
      <c r="I92" s="23" t="str" cm="1">
        <f t="array" ref="I92">IFERROR(INDEX(H$2:H$1223,MATCH(0,COUNTIF(I$2:I91,IF(G$2:G$1223=I$2,H$2:H$1223,I$2)),0)),"")</f>
        <v/>
      </c>
      <c r="L92" s="22">
        <v>0.9</v>
      </c>
    </row>
    <row r="93" spans="5:12" x14ac:dyDescent="0.25">
      <c r="E93" t="s">
        <v>3875</v>
      </c>
      <c r="F93" t="s">
        <v>2103</v>
      </c>
      <c r="G93" t="s">
        <v>4338</v>
      </c>
      <c r="H93" t="s">
        <v>3875</v>
      </c>
      <c r="I93" s="23" t="str" cm="1">
        <f t="array" ref="I93">IFERROR(INDEX(H$2:H$1223,MATCH(0,COUNTIF(I$2:I92,IF(G$2:G$1223=I$2,H$2:H$1223,I$2)),0)),"")</f>
        <v/>
      </c>
      <c r="L93" s="22">
        <v>0.91</v>
      </c>
    </row>
    <row r="94" spans="5:12" x14ac:dyDescent="0.25">
      <c r="E94" t="s">
        <v>3934</v>
      </c>
      <c r="F94" t="s">
        <v>2711</v>
      </c>
      <c r="G94" t="s">
        <v>4345</v>
      </c>
      <c r="H94" t="s">
        <v>3934</v>
      </c>
      <c r="I94" s="23" t="str" cm="1">
        <f t="array" ref="I94">IFERROR(INDEX(H$2:H$1223,MATCH(0,COUNTIF(I$2:I93,IF(G$2:G$1223=I$2,H$2:H$1223,I$2)),0)),"")</f>
        <v/>
      </c>
      <c r="L94" s="22">
        <v>0.92</v>
      </c>
    </row>
    <row r="95" spans="5:12" x14ac:dyDescent="0.25">
      <c r="E95" t="s">
        <v>3768</v>
      </c>
      <c r="F95" t="s">
        <v>1997</v>
      </c>
      <c r="G95" t="s">
        <v>4345</v>
      </c>
      <c r="H95" t="s">
        <v>3768</v>
      </c>
      <c r="I95" s="23" t="str" cm="1">
        <f t="array" ref="I95">IFERROR(INDEX(H$2:H$1223,MATCH(0,COUNTIF(I$2:I94,IF(G$2:G$1223=I$2,H$2:H$1223,I$2)),0)),"")</f>
        <v/>
      </c>
      <c r="L95" s="22">
        <v>0.93</v>
      </c>
    </row>
    <row r="96" spans="5:12" x14ac:dyDescent="0.25">
      <c r="E96" t="s">
        <v>4114</v>
      </c>
      <c r="F96" t="s">
        <v>2066</v>
      </c>
      <c r="G96" t="s">
        <v>4345</v>
      </c>
      <c r="H96" t="s">
        <v>4114</v>
      </c>
      <c r="I96" s="23" t="str" cm="1">
        <f t="array" ref="I96">IFERROR(INDEX(H$2:H$1223,MATCH(0,COUNTIF(I$2:I95,IF(G$2:G$1223=I$2,H$2:H$1223,I$2)),0)),"")</f>
        <v/>
      </c>
      <c r="L96" s="22">
        <v>0.94</v>
      </c>
    </row>
    <row r="97" spans="5:12" x14ac:dyDescent="0.25">
      <c r="E97" t="s">
        <v>4134</v>
      </c>
      <c r="F97" t="s">
        <v>2374</v>
      </c>
      <c r="G97" t="s">
        <v>4345</v>
      </c>
      <c r="H97" t="s">
        <v>4134</v>
      </c>
      <c r="I97" s="23" t="str" cm="1">
        <f t="array" ref="I97">IFERROR(INDEX(H$2:H$1223,MATCH(0,COUNTIF(I$2:I96,IF(G$2:G$1223=I$2,H$2:H$1223,I$2)),0)),"")</f>
        <v/>
      </c>
      <c r="L97" s="22">
        <v>0.95</v>
      </c>
    </row>
    <row r="98" spans="5:12" x14ac:dyDescent="0.25">
      <c r="E98" t="s">
        <v>3131</v>
      </c>
      <c r="F98" t="s">
        <v>2031</v>
      </c>
      <c r="G98" t="s">
        <v>4345</v>
      </c>
      <c r="H98" t="s">
        <v>3131</v>
      </c>
      <c r="I98" s="23" t="str" cm="1">
        <f t="array" ref="I98">IFERROR(INDEX(H$2:H$1223,MATCH(0,COUNTIF(I$2:I97,IF(G$2:G$1223=I$2,H$2:H$1223,I$2)),0)),"")</f>
        <v/>
      </c>
      <c r="L98" s="22">
        <v>0.96</v>
      </c>
    </row>
    <row r="99" spans="5:12" x14ac:dyDescent="0.25">
      <c r="E99" t="s">
        <v>3198</v>
      </c>
      <c r="F99" t="s">
        <v>2564</v>
      </c>
      <c r="G99" t="s">
        <v>4345</v>
      </c>
      <c r="H99" t="s">
        <v>3198</v>
      </c>
      <c r="I99" s="23" t="str" cm="1">
        <f t="array" ref="I99">IFERROR(INDEX(H$2:H$1223,MATCH(0,COUNTIF(I$2:I98,IF(G$2:G$1223=I$2,H$2:H$1223,I$2)),0)),"")</f>
        <v/>
      </c>
      <c r="L99" s="22">
        <v>0.97</v>
      </c>
    </row>
    <row r="100" spans="5:12" x14ac:dyDescent="0.25">
      <c r="E100" t="s">
        <v>3301</v>
      </c>
      <c r="F100" t="s">
        <v>2300</v>
      </c>
      <c r="G100" t="s">
        <v>4345</v>
      </c>
      <c r="H100" t="s">
        <v>3301</v>
      </c>
      <c r="I100" s="23" t="str" cm="1">
        <f t="array" ref="I100">IFERROR(INDEX(H$2:H$1223,MATCH(0,COUNTIF(I$2:I99,IF(G$2:G$1223=I$2,H$2:H$1223,I$2)),0)),"")</f>
        <v/>
      </c>
      <c r="L100" s="22">
        <v>0.98</v>
      </c>
    </row>
    <row r="101" spans="5:12" x14ac:dyDescent="0.25">
      <c r="E101" t="s">
        <v>4135</v>
      </c>
      <c r="F101" t="s">
        <v>2324</v>
      </c>
      <c r="G101" t="s">
        <v>4345</v>
      </c>
      <c r="H101" t="s">
        <v>4135</v>
      </c>
      <c r="I101" s="23" t="str" cm="1">
        <f t="array" ref="I101">IFERROR(INDEX(H$2:H$1223,MATCH(0,COUNTIF(I$2:I100,IF(G$2:G$1223=I$2,H$2:H$1223,I$2)),0)),"")</f>
        <v/>
      </c>
      <c r="L101" s="22">
        <v>0.99</v>
      </c>
    </row>
    <row r="102" spans="5:12" x14ac:dyDescent="0.25">
      <c r="E102" t="s">
        <v>3633</v>
      </c>
      <c r="F102" t="s">
        <v>2485</v>
      </c>
      <c r="G102" t="s">
        <v>4345</v>
      </c>
      <c r="H102" t="s">
        <v>3633</v>
      </c>
      <c r="I102" s="23" t="str" cm="1">
        <f t="array" ref="I102">IFERROR(INDEX(H$2:H$1223,MATCH(0,COUNTIF(I$2:I101,IF(G$2:G$1223=I$2,H$2:H$1223,I$2)),0)),"")</f>
        <v/>
      </c>
      <c r="L102" s="22">
        <v>1</v>
      </c>
    </row>
    <row r="103" spans="5:12" x14ac:dyDescent="0.25">
      <c r="E103" t="s">
        <v>4136</v>
      </c>
      <c r="F103" t="s">
        <v>2246</v>
      </c>
      <c r="G103" t="s">
        <v>4345</v>
      </c>
      <c r="H103" t="s">
        <v>4136</v>
      </c>
      <c r="I103" s="23" t="str" cm="1">
        <f t="array" ref="I103">IFERROR(INDEX(H$2:H$1223,MATCH(0,COUNTIF(I$2:I102,IF(G$2:G$1223=I$2,H$2:H$1223,I$2)),0)),"")</f>
        <v/>
      </c>
      <c r="L103" s="22"/>
    </row>
    <row r="104" spans="5:12" x14ac:dyDescent="0.25">
      <c r="E104" t="s">
        <v>3721</v>
      </c>
      <c r="F104" t="s">
        <v>2944</v>
      </c>
      <c r="G104" t="s">
        <v>4345</v>
      </c>
      <c r="H104" t="s">
        <v>3721</v>
      </c>
      <c r="I104" s="23" t="str" cm="1">
        <f t="array" ref="I104">IFERROR(INDEX(H$2:H$1223,MATCH(0,COUNTIF(I$2:I103,IF(G$2:G$1223=I$2,H$2:H$1223,I$2)),0)),"")</f>
        <v/>
      </c>
      <c r="L104" s="22"/>
    </row>
    <row r="105" spans="5:12" x14ac:dyDescent="0.25">
      <c r="E105" t="s">
        <v>3634</v>
      </c>
      <c r="F105" t="s">
        <v>2578</v>
      </c>
      <c r="G105" t="s">
        <v>4345</v>
      </c>
      <c r="H105" t="s">
        <v>3634</v>
      </c>
      <c r="I105" s="23" t="str" cm="1">
        <f t="array" ref="I105">IFERROR(INDEX(H$2:H$1223,MATCH(0,COUNTIF(I$2:I104,IF(G$2:G$1223=I$2,H$2:H$1223,I$2)),0)),"")</f>
        <v/>
      </c>
      <c r="L105" s="22"/>
    </row>
    <row r="106" spans="5:12" x14ac:dyDescent="0.25">
      <c r="E106" t="s">
        <v>3415</v>
      </c>
      <c r="F106" t="s">
        <v>2372</v>
      </c>
      <c r="G106" t="s">
        <v>4345</v>
      </c>
      <c r="H106" t="s">
        <v>3415</v>
      </c>
      <c r="I106" s="23" t="str" cm="1">
        <f t="array" ref="I106">IFERROR(INDEX(H$2:H$1223,MATCH(0,COUNTIF(I$2:I105,IF(G$2:G$1223=I$2,H$2:H$1223,I$2)),0)),"")</f>
        <v/>
      </c>
      <c r="L106" s="22"/>
    </row>
    <row r="107" spans="5:12" x14ac:dyDescent="0.25">
      <c r="E107" t="s">
        <v>3716</v>
      </c>
      <c r="F107" t="s">
        <v>2006</v>
      </c>
      <c r="G107" t="s">
        <v>4345</v>
      </c>
      <c r="H107" t="s">
        <v>3716</v>
      </c>
      <c r="I107" s="23" t="str" cm="1">
        <f t="array" ref="I107">IFERROR(INDEX(H$2:H$1223,MATCH(0,COUNTIF(I$2:I106,IF(G$2:G$1223=I$2,H$2:H$1223,I$2)),0)),"")</f>
        <v/>
      </c>
      <c r="L107" s="22"/>
    </row>
    <row r="108" spans="5:12" x14ac:dyDescent="0.25">
      <c r="E108" t="s">
        <v>3635</v>
      </c>
      <c r="F108" t="s">
        <v>2615</v>
      </c>
      <c r="G108" t="s">
        <v>4345</v>
      </c>
      <c r="H108" t="s">
        <v>3635</v>
      </c>
      <c r="I108" s="23" t="str" cm="1">
        <f t="array" ref="I108">IFERROR(INDEX(H$2:H$1223,MATCH(0,COUNTIF(I$2:I107,IF(G$2:G$1223=I$2,H$2:H$1223,I$2)),0)),"")</f>
        <v/>
      </c>
      <c r="L108" s="22"/>
    </row>
    <row r="109" spans="5:12" x14ac:dyDescent="0.25">
      <c r="E109" t="s">
        <v>3674</v>
      </c>
      <c r="F109" t="s">
        <v>2272</v>
      </c>
      <c r="G109" t="s">
        <v>4345</v>
      </c>
      <c r="H109" t="s">
        <v>3674</v>
      </c>
      <c r="I109" s="23" t="str" cm="1">
        <f t="array" ref="I109">IFERROR(INDEX(H$2:H$1223,MATCH(0,COUNTIF(I$2:I108,IF(G$2:G$1223=I$2,H$2:H$1223,I$2)),0)),"")</f>
        <v/>
      </c>
      <c r="L109" s="22"/>
    </row>
    <row r="110" spans="5:12" x14ac:dyDescent="0.25">
      <c r="E110" t="s">
        <v>4138</v>
      </c>
      <c r="F110" t="s">
        <v>2469</v>
      </c>
      <c r="G110" t="s">
        <v>4345</v>
      </c>
      <c r="H110" t="s">
        <v>4138</v>
      </c>
      <c r="I110" s="23" t="str" cm="1">
        <f t="array" ref="I110">IFERROR(INDEX(H$2:H$1223,MATCH(0,COUNTIF(I$2:I109,IF(G$2:G$1223=I$2,H$2:H$1223,I$2)),0)),"")</f>
        <v/>
      </c>
      <c r="L110" s="22"/>
    </row>
    <row r="111" spans="5:12" x14ac:dyDescent="0.25">
      <c r="E111" t="s">
        <v>3770</v>
      </c>
      <c r="F111" t="s">
        <v>2822</v>
      </c>
      <c r="G111" t="s">
        <v>4345</v>
      </c>
      <c r="H111" t="s">
        <v>3770</v>
      </c>
      <c r="I111" s="23" t="str" cm="1">
        <f t="array" ref="I111">IFERROR(INDEX(H$2:H$1223,MATCH(0,COUNTIF(I$2:I110,IF(G$2:G$1223=I$2,H$2:H$1223,I$2)),0)),"")</f>
        <v/>
      </c>
      <c r="L111" s="22"/>
    </row>
    <row r="112" spans="5:12" x14ac:dyDescent="0.25">
      <c r="E112" t="s">
        <v>3306</v>
      </c>
      <c r="F112" t="s">
        <v>2748</v>
      </c>
      <c r="G112" t="s">
        <v>4345</v>
      </c>
      <c r="H112" t="s">
        <v>3306</v>
      </c>
      <c r="I112" s="23" t="str" cm="1">
        <f t="array" ref="I112">IFERROR(INDEX(H$2:H$1223,MATCH(0,COUNTIF(I$2:I111,IF(G$2:G$1223=I$2,H$2:H$1223,I$2)),0)),"")</f>
        <v/>
      </c>
      <c r="L112" s="22"/>
    </row>
    <row r="113" spans="5:12" x14ac:dyDescent="0.25">
      <c r="E113" t="s">
        <v>3717</v>
      </c>
      <c r="F113" t="s">
        <v>2896</v>
      </c>
      <c r="G113" t="s">
        <v>4345</v>
      </c>
      <c r="H113" t="s">
        <v>3717</v>
      </c>
      <c r="I113" s="23" t="str" cm="1">
        <f t="array" ref="I113">IFERROR(INDEX(H$2:H$1223,MATCH(0,COUNTIF(I$2:I112,IF(G$2:G$1223=I$2,H$2:H$1223,I$2)),0)),"")</f>
        <v/>
      </c>
      <c r="L113" s="22"/>
    </row>
    <row r="114" spans="5:12" x14ac:dyDescent="0.25">
      <c r="E114" t="s">
        <v>3302</v>
      </c>
      <c r="F114" t="s">
        <v>2397</v>
      </c>
      <c r="G114" t="s">
        <v>4345</v>
      </c>
      <c r="H114" t="s">
        <v>3302</v>
      </c>
      <c r="I114" s="23" t="str" cm="1">
        <f t="array" ref="I114">IFERROR(INDEX(H$2:H$1223,MATCH(0,COUNTIF(I$2:I113,IF(G$2:G$1223=I$2,H$2:H$1223,I$2)),0)),"")</f>
        <v/>
      </c>
      <c r="L114" s="22"/>
    </row>
    <row r="115" spans="5:12" x14ac:dyDescent="0.25">
      <c r="E115" t="s">
        <v>4116</v>
      </c>
      <c r="F115" t="s">
        <v>2805</v>
      </c>
      <c r="G115" t="s">
        <v>4345</v>
      </c>
      <c r="H115" t="s">
        <v>4116</v>
      </c>
      <c r="I115" s="23" t="str" cm="1">
        <f t="array" ref="I115">IFERROR(INDEX(H$2:H$1223,MATCH(0,COUNTIF(I$2:I114,IF(G$2:G$1223=I$2,H$2:H$1223,I$2)),0)),"")</f>
        <v/>
      </c>
      <c r="L115" s="22"/>
    </row>
    <row r="116" spans="5:12" x14ac:dyDescent="0.25">
      <c r="E116" t="s">
        <v>3771</v>
      </c>
      <c r="F116" t="s">
        <v>2746</v>
      </c>
      <c r="G116" t="s">
        <v>4345</v>
      </c>
      <c r="H116" t="s">
        <v>3771</v>
      </c>
      <c r="I116" s="23" t="str" cm="1">
        <f t="array" ref="I116">IFERROR(INDEX(H$2:H$1223,MATCH(0,COUNTIF(I$2:I115,IF(G$2:G$1223=I$2,H$2:H$1223,I$2)),0)),"")</f>
        <v/>
      </c>
      <c r="L116" s="22"/>
    </row>
    <row r="117" spans="5:12" x14ac:dyDescent="0.25">
      <c r="E117" t="s">
        <v>3936</v>
      </c>
      <c r="F117" t="s">
        <v>2458</v>
      </c>
      <c r="G117" t="s">
        <v>4345</v>
      </c>
      <c r="H117" t="s">
        <v>3936</v>
      </c>
      <c r="I117" s="23" t="str" cm="1">
        <f t="array" ref="I117">IFERROR(INDEX(H$2:H$1223,MATCH(0,COUNTIF(I$2:I116,IF(G$2:G$1223=I$2,H$2:H$1223,I$2)),0)),"")</f>
        <v/>
      </c>
      <c r="L117" s="22"/>
    </row>
    <row r="118" spans="5:12" x14ac:dyDescent="0.25">
      <c r="E118" t="s">
        <v>3199</v>
      </c>
      <c r="F118" t="s">
        <v>1853</v>
      </c>
      <c r="G118" t="s">
        <v>4345</v>
      </c>
      <c r="H118" t="s">
        <v>3199</v>
      </c>
      <c r="I118" s="23" t="str" cm="1">
        <f t="array" ref="I118">IFERROR(INDEX(H$2:H$1223,MATCH(0,COUNTIF(I$2:I117,IF(G$2:G$1223=I$2,H$2:H$1223,I$2)),0)),"")</f>
        <v/>
      </c>
      <c r="L118" s="22"/>
    </row>
    <row r="119" spans="5:12" x14ac:dyDescent="0.25">
      <c r="E119" t="s">
        <v>3675</v>
      </c>
      <c r="F119" t="s">
        <v>2752</v>
      </c>
      <c r="G119" t="s">
        <v>4345</v>
      </c>
      <c r="H119" t="s">
        <v>3675</v>
      </c>
      <c r="I119" s="23" t="str" cm="1">
        <f t="array" ref="I119">IFERROR(INDEX(H$2:H$1223,MATCH(0,COUNTIF(I$2:I118,IF(G$2:G$1223=I$2,H$2:H$1223,I$2)),0)),"")</f>
        <v/>
      </c>
      <c r="L119" s="22"/>
    </row>
    <row r="120" spans="5:12" x14ac:dyDescent="0.25">
      <c r="E120" t="s">
        <v>3718</v>
      </c>
      <c r="F120" t="s">
        <v>2694</v>
      </c>
      <c r="G120" t="s">
        <v>4345</v>
      </c>
      <c r="H120" t="s">
        <v>3718</v>
      </c>
      <c r="I120" s="23" t="str" cm="1">
        <f t="array" ref="I120">IFERROR(INDEX(H$2:H$1223,MATCH(0,COUNTIF(I$2:I119,IF(G$2:G$1223=I$2,H$2:H$1223,I$2)),0)),"")</f>
        <v/>
      </c>
      <c r="L120" s="22"/>
    </row>
    <row r="121" spans="5:12" x14ac:dyDescent="0.25">
      <c r="E121" t="s">
        <v>3720</v>
      </c>
      <c r="F121" t="s">
        <v>2950</v>
      </c>
      <c r="G121" t="s">
        <v>4345</v>
      </c>
      <c r="H121" t="s">
        <v>3720</v>
      </c>
      <c r="I121" s="23" t="str" cm="1">
        <f t="array" ref="I121">IFERROR(INDEX(H$2:H$1223,MATCH(0,COUNTIF(I$2:I120,IF(G$2:G$1223=I$2,H$2:H$1223,I$2)),0)),"")</f>
        <v/>
      </c>
      <c r="L121" s="22"/>
    </row>
    <row r="122" spans="5:12" x14ac:dyDescent="0.25">
      <c r="E122" t="s">
        <v>3769</v>
      </c>
      <c r="F122" t="s">
        <v>2236</v>
      </c>
      <c r="G122" t="s">
        <v>4345</v>
      </c>
      <c r="H122" t="s">
        <v>3769</v>
      </c>
      <c r="I122" s="23" t="str" cm="1">
        <f t="array" ref="I122">IFERROR(INDEX(H$2:H$1223,MATCH(0,COUNTIF(I$2:I121,IF(G$2:G$1223=I$2,H$2:H$1223,I$2)),0)),"")</f>
        <v/>
      </c>
      <c r="L122" s="22"/>
    </row>
    <row r="123" spans="5:12" x14ac:dyDescent="0.25">
      <c r="E123" t="s">
        <v>3772</v>
      </c>
      <c r="F123" t="s">
        <v>2660</v>
      </c>
      <c r="G123" t="s">
        <v>4345</v>
      </c>
      <c r="H123" t="s">
        <v>3772</v>
      </c>
      <c r="I123" s="23" t="str" cm="1">
        <f t="array" ref="I123">IFERROR(INDEX(H$2:H$1223,MATCH(0,COUNTIF(I$2:I122,IF(G$2:G$1223=I$2,H$2:H$1223,I$2)),0)),"")</f>
        <v/>
      </c>
      <c r="L123" s="22"/>
    </row>
    <row r="124" spans="5:12" x14ac:dyDescent="0.25">
      <c r="E124" t="s">
        <v>4115</v>
      </c>
      <c r="F124" t="s">
        <v>2093</v>
      </c>
      <c r="G124" t="s">
        <v>4345</v>
      </c>
      <c r="H124" t="s">
        <v>4115</v>
      </c>
      <c r="I124" s="23" t="str" cm="1">
        <f t="array" ref="I124">IFERROR(INDEX(H$2:H$1223,MATCH(0,COUNTIF(I$2:I123,IF(G$2:G$1223=I$2,H$2:H$1223,I$2)),0)),"")</f>
        <v/>
      </c>
      <c r="L124" s="22"/>
    </row>
    <row r="125" spans="5:12" x14ac:dyDescent="0.25">
      <c r="E125" t="s">
        <v>3719</v>
      </c>
      <c r="F125" t="s">
        <v>2829</v>
      </c>
      <c r="G125" t="s">
        <v>4345</v>
      </c>
      <c r="H125" t="s">
        <v>3719</v>
      </c>
      <c r="I125" s="23" t="str" cm="1">
        <f t="array" ref="I125">IFERROR(INDEX(H$2:H$1223,MATCH(0,COUNTIF(I$2:I124,IF(G$2:G$1223=I$2,H$2:H$1223,I$2)),0)),"")</f>
        <v/>
      </c>
      <c r="L125" s="22"/>
    </row>
    <row r="126" spans="5:12" x14ac:dyDescent="0.25">
      <c r="E126" t="s">
        <v>3200</v>
      </c>
      <c r="F126" t="s">
        <v>2394</v>
      </c>
      <c r="G126" t="s">
        <v>4345</v>
      </c>
      <c r="H126" t="s">
        <v>3200</v>
      </c>
      <c r="I126" s="23" t="str" cm="1">
        <f t="array" ref="I126">IFERROR(INDEX(H$2:H$1223,MATCH(0,COUNTIF(I$2:I125,IF(G$2:G$1223=I$2,H$2:H$1223,I$2)),0)),"")</f>
        <v/>
      </c>
      <c r="L126" s="22"/>
    </row>
    <row r="127" spans="5:12" x14ac:dyDescent="0.25">
      <c r="E127" t="s">
        <v>3305</v>
      </c>
      <c r="F127" t="s">
        <v>1915</v>
      </c>
      <c r="G127" t="s">
        <v>4345</v>
      </c>
      <c r="H127" t="s">
        <v>3305</v>
      </c>
      <c r="I127" s="23" t="str" cm="1">
        <f t="array" ref="I127">IFERROR(INDEX(H$2:H$1223,MATCH(0,COUNTIF(I$2:I126,IF(G$2:G$1223=I$2,H$2:H$1223,I$2)),0)),"")</f>
        <v/>
      </c>
      <c r="L127" s="22"/>
    </row>
    <row r="128" spans="5:12" x14ac:dyDescent="0.25">
      <c r="E128" t="s">
        <v>4137</v>
      </c>
      <c r="F128" t="s">
        <v>2395</v>
      </c>
      <c r="G128" t="s">
        <v>4345</v>
      </c>
      <c r="H128" t="s">
        <v>4137</v>
      </c>
      <c r="I128" s="23" t="str" cm="1">
        <f t="array" ref="I128">IFERROR(INDEX(H$2:H$1223,MATCH(0,COUNTIF(I$2:I127,IF(G$2:G$1223=I$2,H$2:H$1223,I$2)),0)),"")</f>
        <v/>
      </c>
      <c r="L128" s="22"/>
    </row>
    <row r="129" spans="5:12" x14ac:dyDescent="0.25">
      <c r="E129" t="s">
        <v>3935</v>
      </c>
      <c r="F129" t="s">
        <v>2635</v>
      </c>
      <c r="G129" t="s">
        <v>4345</v>
      </c>
      <c r="H129" t="s">
        <v>3935</v>
      </c>
      <c r="I129" s="23" t="str" cm="1">
        <f t="array" ref="I129">IFERROR(INDEX(H$2:H$1223,MATCH(0,COUNTIF(I$2:I128,IF(G$2:G$1223=I$2,H$2:H$1223,I$2)),0)),"")</f>
        <v/>
      </c>
      <c r="L129" s="22"/>
    </row>
    <row r="130" spans="5:12" x14ac:dyDescent="0.25">
      <c r="E130" t="s">
        <v>3303</v>
      </c>
      <c r="F130" t="s">
        <v>2460</v>
      </c>
      <c r="G130" t="s">
        <v>4345</v>
      </c>
      <c r="H130" t="s">
        <v>3303</v>
      </c>
      <c r="I130" s="23" t="str" cm="1">
        <f t="array" ref="I130">IFERROR(INDEX(H$2:H$1223,MATCH(0,COUNTIF(I$2:I129,IF(G$2:G$1223=I$2,H$2:H$1223,I$2)),0)),"")</f>
        <v/>
      </c>
      <c r="L130" s="22"/>
    </row>
    <row r="131" spans="5:12" x14ac:dyDescent="0.25">
      <c r="E131" t="s">
        <v>3304</v>
      </c>
      <c r="F131" t="s">
        <v>2416</v>
      </c>
      <c r="G131" t="s">
        <v>4345</v>
      </c>
      <c r="H131" t="s">
        <v>3304</v>
      </c>
      <c r="L131" s="22"/>
    </row>
    <row r="132" spans="5:12" x14ac:dyDescent="0.25">
      <c r="E132" t="s">
        <v>3500</v>
      </c>
      <c r="F132" t="s">
        <v>2958</v>
      </c>
      <c r="G132" t="s">
        <v>10</v>
      </c>
      <c r="H132" t="s">
        <v>3500</v>
      </c>
      <c r="L132" s="22"/>
    </row>
    <row r="133" spans="5:12" x14ac:dyDescent="0.25">
      <c r="E133" t="s">
        <v>3476</v>
      </c>
      <c r="F133" t="s">
        <v>2008</v>
      </c>
      <c r="G133" t="s">
        <v>10</v>
      </c>
      <c r="H133" t="s">
        <v>3476</v>
      </c>
      <c r="L133" s="22"/>
    </row>
    <row r="134" spans="5:12" x14ac:dyDescent="0.25">
      <c r="E134" t="s">
        <v>3490</v>
      </c>
      <c r="F134" t="s">
        <v>2885</v>
      </c>
      <c r="G134" t="s">
        <v>10</v>
      </c>
      <c r="H134" t="s">
        <v>3490</v>
      </c>
      <c r="L134" s="22"/>
    </row>
    <row r="135" spans="5:12" x14ac:dyDescent="0.25">
      <c r="E135" t="s">
        <v>3508</v>
      </c>
      <c r="F135" t="s">
        <v>1803</v>
      </c>
      <c r="G135" t="s">
        <v>10</v>
      </c>
      <c r="H135" t="s">
        <v>3508</v>
      </c>
      <c r="L135" s="22"/>
    </row>
    <row r="136" spans="5:12" x14ac:dyDescent="0.25">
      <c r="E136" t="s">
        <v>3509</v>
      </c>
      <c r="F136" t="s">
        <v>1771</v>
      </c>
      <c r="G136" t="s">
        <v>10</v>
      </c>
      <c r="H136" t="s">
        <v>3509</v>
      </c>
      <c r="L136" s="22"/>
    </row>
    <row r="137" spans="5:12" x14ac:dyDescent="0.25">
      <c r="E137" t="s">
        <v>3479</v>
      </c>
      <c r="F137" t="s">
        <v>2794</v>
      </c>
      <c r="G137" t="s">
        <v>10</v>
      </c>
      <c r="H137" t="s">
        <v>3479</v>
      </c>
      <c r="L137" s="22"/>
    </row>
    <row r="138" spans="5:12" x14ac:dyDescent="0.25">
      <c r="E138" t="s">
        <v>3098</v>
      </c>
      <c r="F138" t="s">
        <v>1994</v>
      </c>
      <c r="G138" t="s">
        <v>10</v>
      </c>
      <c r="H138" t="s">
        <v>3098</v>
      </c>
      <c r="L138" s="22"/>
    </row>
    <row r="139" spans="5:12" x14ac:dyDescent="0.25">
      <c r="E139" t="s">
        <v>3398</v>
      </c>
      <c r="F139" t="s">
        <v>2900</v>
      </c>
      <c r="G139" t="s">
        <v>10</v>
      </c>
      <c r="H139" t="s">
        <v>3398</v>
      </c>
      <c r="L139" s="22"/>
    </row>
    <row r="140" spans="5:12" x14ac:dyDescent="0.25">
      <c r="E140" t="s">
        <v>3480</v>
      </c>
      <c r="F140" t="s">
        <v>2937</v>
      </c>
      <c r="G140" t="s">
        <v>10</v>
      </c>
      <c r="H140" t="s">
        <v>3480</v>
      </c>
      <c r="L140" s="22"/>
    </row>
    <row r="141" spans="5:12" x14ac:dyDescent="0.25">
      <c r="E141" t="s">
        <v>3161</v>
      </c>
      <c r="F141" t="s">
        <v>2890</v>
      </c>
      <c r="G141" t="s">
        <v>10</v>
      </c>
      <c r="H141" t="s">
        <v>3161</v>
      </c>
      <c r="L141" s="22"/>
    </row>
    <row r="142" spans="5:12" x14ac:dyDescent="0.25">
      <c r="E142" t="s">
        <v>3099</v>
      </c>
      <c r="F142" t="s">
        <v>2014</v>
      </c>
      <c r="G142" t="s">
        <v>10</v>
      </c>
      <c r="H142" t="s">
        <v>3099</v>
      </c>
      <c r="L142" s="22"/>
    </row>
    <row r="143" spans="5:12" x14ac:dyDescent="0.25">
      <c r="E143" t="s">
        <v>3473</v>
      </c>
      <c r="F143" t="s">
        <v>2529</v>
      </c>
      <c r="G143" t="s">
        <v>10</v>
      </c>
      <c r="H143" t="s">
        <v>3473</v>
      </c>
      <c r="L143" s="22"/>
    </row>
    <row r="144" spans="5:12" x14ac:dyDescent="0.25">
      <c r="E144" t="s">
        <v>3162</v>
      </c>
      <c r="F144" t="s">
        <v>1923</v>
      </c>
      <c r="G144" t="s">
        <v>10</v>
      </c>
      <c r="H144" t="s">
        <v>3162</v>
      </c>
      <c r="L144" s="22"/>
    </row>
    <row r="145" spans="5:12" x14ac:dyDescent="0.25">
      <c r="E145" t="s">
        <v>3489</v>
      </c>
      <c r="F145" t="s">
        <v>2514</v>
      </c>
      <c r="G145" t="s">
        <v>10</v>
      </c>
      <c r="H145" t="s">
        <v>3489</v>
      </c>
      <c r="L145" s="22"/>
    </row>
    <row r="146" spans="5:12" x14ac:dyDescent="0.25">
      <c r="E146" t="s">
        <v>3499</v>
      </c>
      <c r="F146" t="s">
        <v>2515</v>
      </c>
      <c r="G146" t="s">
        <v>10</v>
      </c>
      <c r="H146" t="s">
        <v>3499</v>
      </c>
      <c r="L146" s="22"/>
    </row>
    <row r="147" spans="5:12" x14ac:dyDescent="0.25">
      <c r="E147" t="s">
        <v>3504</v>
      </c>
      <c r="F147" t="s">
        <v>2965</v>
      </c>
      <c r="G147" t="s">
        <v>10</v>
      </c>
      <c r="H147" t="s">
        <v>3504</v>
      </c>
      <c r="L147" s="22"/>
    </row>
    <row r="148" spans="5:12" x14ac:dyDescent="0.25">
      <c r="E148" t="s">
        <v>3101</v>
      </c>
      <c r="F148" t="s">
        <v>1861</v>
      </c>
      <c r="G148" t="s">
        <v>10</v>
      </c>
      <c r="H148" t="s">
        <v>3101</v>
      </c>
      <c r="L148" s="22"/>
    </row>
    <row r="149" spans="5:12" x14ac:dyDescent="0.25">
      <c r="E149" t="s">
        <v>3483</v>
      </c>
      <c r="F149" t="s">
        <v>2448</v>
      </c>
      <c r="G149" t="s">
        <v>10</v>
      </c>
      <c r="H149" t="s">
        <v>3483</v>
      </c>
      <c r="L149" s="22"/>
    </row>
    <row r="150" spans="5:12" x14ac:dyDescent="0.25">
      <c r="E150" t="s">
        <v>3510</v>
      </c>
      <c r="F150" t="s">
        <v>2250</v>
      </c>
      <c r="G150" t="s">
        <v>10</v>
      </c>
      <c r="H150" t="s">
        <v>3510</v>
      </c>
      <c r="L150" s="22"/>
    </row>
    <row r="151" spans="5:12" x14ac:dyDescent="0.25">
      <c r="E151" t="s">
        <v>3405</v>
      </c>
      <c r="F151" t="s">
        <v>1862</v>
      </c>
      <c r="G151" t="s">
        <v>10</v>
      </c>
      <c r="H151" t="s">
        <v>3405</v>
      </c>
      <c r="L151" s="22"/>
    </row>
    <row r="152" spans="5:12" x14ac:dyDescent="0.25">
      <c r="E152" t="s">
        <v>3730</v>
      </c>
      <c r="F152" t="s">
        <v>2143</v>
      </c>
      <c r="G152" t="s">
        <v>10</v>
      </c>
      <c r="H152" t="s">
        <v>3730</v>
      </c>
      <c r="L152" s="22"/>
    </row>
    <row r="153" spans="5:12" x14ac:dyDescent="0.25">
      <c r="E153" t="s">
        <v>3103</v>
      </c>
      <c r="F153" t="s">
        <v>1894</v>
      </c>
      <c r="G153" t="s">
        <v>10</v>
      </c>
      <c r="H153" t="s">
        <v>3103</v>
      </c>
      <c r="L153" s="22"/>
    </row>
    <row r="154" spans="5:12" x14ac:dyDescent="0.25">
      <c r="E154" t="s">
        <v>3486</v>
      </c>
      <c r="F154" t="s">
        <v>2916</v>
      </c>
      <c r="G154" t="s">
        <v>10</v>
      </c>
      <c r="H154" t="s">
        <v>3486</v>
      </c>
    </row>
    <row r="155" spans="5:12" x14ac:dyDescent="0.25">
      <c r="E155" t="s">
        <v>3511</v>
      </c>
      <c r="F155" t="s">
        <v>1868</v>
      </c>
      <c r="G155" t="s">
        <v>10</v>
      </c>
      <c r="H155" t="s">
        <v>3511</v>
      </c>
    </row>
    <row r="156" spans="5:12" x14ac:dyDescent="0.25">
      <c r="E156" t="s">
        <v>3512</v>
      </c>
      <c r="F156" t="s">
        <v>1823</v>
      </c>
      <c r="G156" t="s">
        <v>10</v>
      </c>
      <c r="H156" t="s">
        <v>3512</v>
      </c>
    </row>
    <row r="157" spans="5:12" x14ac:dyDescent="0.25">
      <c r="E157" t="s">
        <v>3105</v>
      </c>
      <c r="F157" t="s">
        <v>2831</v>
      </c>
      <c r="G157" t="s">
        <v>10</v>
      </c>
      <c r="H157" t="s">
        <v>3105</v>
      </c>
    </row>
    <row r="158" spans="5:12" x14ac:dyDescent="0.25">
      <c r="E158" t="s">
        <v>3100</v>
      </c>
      <c r="F158" t="s">
        <v>2110</v>
      </c>
      <c r="G158" t="s">
        <v>10</v>
      </c>
      <c r="H158" t="s">
        <v>3100</v>
      </c>
    </row>
    <row r="159" spans="5:12" x14ac:dyDescent="0.25">
      <c r="E159" t="s">
        <v>3731</v>
      </c>
      <c r="F159" t="s">
        <v>1957</v>
      </c>
      <c r="G159" t="s">
        <v>10</v>
      </c>
      <c r="H159" t="s">
        <v>3731</v>
      </c>
    </row>
    <row r="160" spans="5:12" x14ac:dyDescent="0.25">
      <c r="E160" t="s">
        <v>3513</v>
      </c>
      <c r="F160" t="s">
        <v>1893</v>
      </c>
      <c r="G160" t="s">
        <v>10</v>
      </c>
      <c r="H160" t="s">
        <v>3513</v>
      </c>
    </row>
    <row r="161" spans="5:8" x14ac:dyDescent="0.25">
      <c r="E161" t="s">
        <v>3732</v>
      </c>
      <c r="F161" t="s">
        <v>2795</v>
      </c>
      <c r="G161" t="s">
        <v>10</v>
      </c>
      <c r="H161" t="s">
        <v>3732</v>
      </c>
    </row>
    <row r="162" spans="5:8" x14ac:dyDescent="0.25">
      <c r="E162" t="s">
        <v>3399</v>
      </c>
      <c r="F162" t="s">
        <v>1968</v>
      </c>
      <c r="G162" t="s">
        <v>10</v>
      </c>
      <c r="H162" t="s">
        <v>3399</v>
      </c>
    </row>
    <row r="163" spans="5:8" x14ac:dyDescent="0.25">
      <c r="E163" t="s">
        <v>3492</v>
      </c>
      <c r="F163" t="s">
        <v>2528</v>
      </c>
      <c r="G163" t="s">
        <v>10</v>
      </c>
      <c r="H163" t="s">
        <v>3492</v>
      </c>
    </row>
    <row r="164" spans="5:8" x14ac:dyDescent="0.25">
      <c r="E164" t="s">
        <v>3506</v>
      </c>
      <c r="F164" t="s">
        <v>4380</v>
      </c>
      <c r="G164" t="s">
        <v>10</v>
      </c>
      <c r="H164" t="s">
        <v>3506</v>
      </c>
    </row>
    <row r="165" spans="5:8" x14ac:dyDescent="0.25">
      <c r="E165" t="s">
        <v>3501</v>
      </c>
      <c r="F165" t="s">
        <v>2834</v>
      </c>
      <c r="G165" t="s">
        <v>10</v>
      </c>
      <c r="H165" t="s">
        <v>3501</v>
      </c>
    </row>
    <row r="166" spans="5:8" x14ac:dyDescent="0.25">
      <c r="E166" t="s">
        <v>3477</v>
      </c>
      <c r="F166" t="s">
        <v>2308</v>
      </c>
      <c r="G166" t="s">
        <v>10</v>
      </c>
      <c r="H166" t="s">
        <v>3477</v>
      </c>
    </row>
    <row r="167" spans="5:8" x14ac:dyDescent="0.25">
      <c r="E167" t="s">
        <v>3385</v>
      </c>
      <c r="F167" t="s">
        <v>1772</v>
      </c>
      <c r="G167" t="s">
        <v>10</v>
      </c>
      <c r="H167" t="s">
        <v>3385</v>
      </c>
    </row>
    <row r="168" spans="5:8" x14ac:dyDescent="0.25">
      <c r="E168" t="s">
        <v>3406</v>
      </c>
      <c r="F168" t="s">
        <v>2375</v>
      </c>
      <c r="G168" t="s">
        <v>10</v>
      </c>
      <c r="H168" t="s">
        <v>3406</v>
      </c>
    </row>
    <row r="169" spans="5:8" x14ac:dyDescent="0.25">
      <c r="E169" t="s">
        <v>3514</v>
      </c>
      <c r="F169" t="s">
        <v>1988</v>
      </c>
      <c r="G169" t="s">
        <v>10</v>
      </c>
      <c r="H169" t="s">
        <v>3514</v>
      </c>
    </row>
    <row r="170" spans="5:8" x14ac:dyDescent="0.25">
      <c r="E170" t="s">
        <v>3400</v>
      </c>
      <c r="F170" t="s">
        <v>2054</v>
      </c>
      <c r="G170" t="s">
        <v>10</v>
      </c>
      <c r="H170" t="s">
        <v>3400</v>
      </c>
    </row>
    <row r="171" spans="5:8" x14ac:dyDescent="0.25">
      <c r="E171" t="s">
        <v>3474</v>
      </c>
      <c r="F171" t="s">
        <v>2107</v>
      </c>
      <c r="G171" t="s">
        <v>10</v>
      </c>
      <c r="H171" t="s">
        <v>3474</v>
      </c>
    </row>
    <row r="172" spans="5:8" x14ac:dyDescent="0.25">
      <c r="E172" t="s">
        <v>3515</v>
      </c>
      <c r="F172" t="s">
        <v>1884</v>
      </c>
      <c r="G172" t="s">
        <v>10</v>
      </c>
      <c r="H172" t="s">
        <v>3515</v>
      </c>
    </row>
    <row r="173" spans="5:8" x14ac:dyDescent="0.25">
      <c r="E173" t="s">
        <v>3493</v>
      </c>
      <c r="F173" t="s">
        <v>2270</v>
      </c>
      <c r="G173" t="s">
        <v>10</v>
      </c>
      <c r="H173" t="s">
        <v>3493</v>
      </c>
    </row>
    <row r="174" spans="5:8" x14ac:dyDescent="0.25">
      <c r="E174" t="s">
        <v>3488</v>
      </c>
      <c r="F174" t="s">
        <v>2521</v>
      </c>
      <c r="G174" t="s">
        <v>10</v>
      </c>
      <c r="H174" t="s">
        <v>3488</v>
      </c>
    </row>
    <row r="175" spans="5:8" x14ac:dyDescent="0.25">
      <c r="E175" t="s">
        <v>3496</v>
      </c>
      <c r="F175" t="s">
        <v>2164</v>
      </c>
      <c r="G175" t="s">
        <v>10</v>
      </c>
      <c r="H175" t="s">
        <v>3496</v>
      </c>
    </row>
    <row r="176" spans="5:8" x14ac:dyDescent="0.25">
      <c r="E176" t="s">
        <v>3471</v>
      </c>
      <c r="F176" t="s">
        <v>4381</v>
      </c>
      <c r="G176" t="s">
        <v>10</v>
      </c>
      <c r="H176" t="s">
        <v>3471</v>
      </c>
    </row>
    <row r="177" spans="5:8" x14ac:dyDescent="0.25">
      <c r="E177" t="s">
        <v>4122</v>
      </c>
      <c r="F177" t="s">
        <v>2133</v>
      </c>
      <c r="G177" t="s">
        <v>10</v>
      </c>
      <c r="H177" t="s">
        <v>4122</v>
      </c>
    </row>
    <row r="178" spans="5:8" x14ac:dyDescent="0.25">
      <c r="E178" t="s">
        <v>3403</v>
      </c>
      <c r="F178" t="s">
        <v>2240</v>
      </c>
      <c r="G178" t="s">
        <v>10</v>
      </c>
      <c r="H178" t="s">
        <v>3403</v>
      </c>
    </row>
    <row r="179" spans="5:8" x14ac:dyDescent="0.25">
      <c r="E179" t="s">
        <v>3507</v>
      </c>
      <c r="F179" t="s">
        <v>2966</v>
      </c>
      <c r="G179" t="s">
        <v>10</v>
      </c>
      <c r="H179" t="s">
        <v>3507</v>
      </c>
    </row>
    <row r="180" spans="5:8" x14ac:dyDescent="0.25">
      <c r="E180" t="s">
        <v>3482</v>
      </c>
      <c r="F180" t="s">
        <v>2668</v>
      </c>
      <c r="G180" t="s">
        <v>10</v>
      </c>
      <c r="H180" t="s">
        <v>3482</v>
      </c>
    </row>
    <row r="181" spans="5:8" x14ac:dyDescent="0.25">
      <c r="E181" t="s">
        <v>3481</v>
      </c>
      <c r="F181" t="s">
        <v>2422</v>
      </c>
      <c r="G181" t="s">
        <v>10</v>
      </c>
      <c r="H181" t="s">
        <v>3481</v>
      </c>
    </row>
    <row r="182" spans="5:8" x14ac:dyDescent="0.25">
      <c r="E182" t="s">
        <v>3516</v>
      </c>
      <c r="F182" t="s">
        <v>1847</v>
      </c>
      <c r="G182" t="s">
        <v>10</v>
      </c>
      <c r="H182" t="s">
        <v>3516</v>
      </c>
    </row>
    <row r="183" spans="5:8" x14ac:dyDescent="0.25">
      <c r="E183" t="s">
        <v>3526</v>
      </c>
      <c r="F183" t="s">
        <v>2204</v>
      </c>
      <c r="G183" t="s">
        <v>10</v>
      </c>
      <c r="H183" t="s">
        <v>3526</v>
      </c>
    </row>
    <row r="184" spans="5:8" x14ac:dyDescent="0.25">
      <c r="E184" t="s">
        <v>3517</v>
      </c>
      <c r="F184" t="s">
        <v>1815</v>
      </c>
      <c r="G184" t="s">
        <v>10</v>
      </c>
      <c r="H184" t="s">
        <v>3517</v>
      </c>
    </row>
    <row r="185" spans="5:8" x14ac:dyDescent="0.25">
      <c r="E185" t="s">
        <v>3518</v>
      </c>
      <c r="F185" t="s">
        <v>1812</v>
      </c>
      <c r="G185" t="s">
        <v>10</v>
      </c>
      <c r="H185" t="s">
        <v>3518</v>
      </c>
    </row>
    <row r="186" spans="5:8" x14ac:dyDescent="0.25">
      <c r="E186" t="s">
        <v>4066</v>
      </c>
      <c r="F186" t="s">
        <v>1788</v>
      </c>
      <c r="G186" t="s">
        <v>10</v>
      </c>
      <c r="H186" t="s">
        <v>4066</v>
      </c>
    </row>
    <row r="187" spans="5:8" x14ac:dyDescent="0.25">
      <c r="E187" t="s">
        <v>3519</v>
      </c>
      <c r="F187" t="s">
        <v>1890</v>
      </c>
      <c r="G187" t="s">
        <v>10</v>
      </c>
      <c r="H187" t="s">
        <v>3519</v>
      </c>
    </row>
    <row r="188" spans="5:8" x14ac:dyDescent="0.25">
      <c r="E188" t="s">
        <v>3520</v>
      </c>
      <c r="F188" t="s">
        <v>2126</v>
      </c>
      <c r="G188" t="s">
        <v>10</v>
      </c>
      <c r="H188" t="s">
        <v>3520</v>
      </c>
    </row>
    <row r="189" spans="5:8" x14ac:dyDescent="0.25">
      <c r="E189" t="s">
        <v>3383</v>
      </c>
      <c r="F189" t="s">
        <v>2053</v>
      </c>
      <c r="G189" t="s">
        <v>10</v>
      </c>
      <c r="H189" t="s">
        <v>3383</v>
      </c>
    </row>
    <row r="190" spans="5:8" x14ac:dyDescent="0.25">
      <c r="E190" t="s">
        <v>3503</v>
      </c>
      <c r="F190" t="s">
        <v>2638</v>
      </c>
      <c r="G190" t="s">
        <v>10</v>
      </c>
      <c r="H190" t="s">
        <v>3503</v>
      </c>
    </row>
    <row r="191" spans="5:8" x14ac:dyDescent="0.25">
      <c r="E191" t="s">
        <v>3491</v>
      </c>
      <c r="F191" t="s">
        <v>2712</v>
      </c>
      <c r="G191" t="s">
        <v>10</v>
      </c>
      <c r="H191" t="s">
        <v>3491</v>
      </c>
    </row>
    <row r="192" spans="5:8" x14ac:dyDescent="0.25">
      <c r="E192" t="s">
        <v>3384</v>
      </c>
      <c r="F192" t="s">
        <v>2203</v>
      </c>
      <c r="G192" t="s">
        <v>10</v>
      </c>
      <c r="H192" t="s">
        <v>3384</v>
      </c>
    </row>
    <row r="193" spans="5:8" x14ac:dyDescent="0.25">
      <c r="E193" t="s">
        <v>3397</v>
      </c>
      <c r="F193" t="s">
        <v>2355</v>
      </c>
      <c r="G193" t="s">
        <v>10</v>
      </c>
      <c r="H193" t="s">
        <v>3397</v>
      </c>
    </row>
    <row r="194" spans="5:8" x14ac:dyDescent="0.25">
      <c r="E194" t="s">
        <v>3521</v>
      </c>
      <c r="F194" t="s">
        <v>1782</v>
      </c>
      <c r="G194" t="s">
        <v>10</v>
      </c>
      <c r="H194" t="s">
        <v>3521</v>
      </c>
    </row>
    <row r="195" spans="5:8" x14ac:dyDescent="0.25">
      <c r="E195" t="s">
        <v>3104</v>
      </c>
      <c r="F195" t="s">
        <v>1838</v>
      </c>
      <c r="G195" t="s">
        <v>10</v>
      </c>
      <c r="H195" t="s">
        <v>3104</v>
      </c>
    </row>
    <row r="196" spans="5:8" x14ac:dyDescent="0.25">
      <c r="E196" t="s">
        <v>6648</v>
      </c>
      <c r="F196" t="s">
        <v>2919</v>
      </c>
      <c r="G196" t="s">
        <v>10</v>
      </c>
      <c r="H196" t="s">
        <v>6648</v>
      </c>
    </row>
    <row r="197" spans="5:8" x14ac:dyDescent="0.25">
      <c r="E197" t="s">
        <v>3475</v>
      </c>
      <c r="F197" t="s">
        <v>2762</v>
      </c>
      <c r="G197" t="s">
        <v>10</v>
      </c>
      <c r="H197" t="s">
        <v>3475</v>
      </c>
    </row>
    <row r="198" spans="5:8" x14ac:dyDescent="0.25">
      <c r="E198" t="s">
        <v>3505</v>
      </c>
      <c r="F198" t="s">
        <v>2972</v>
      </c>
      <c r="G198" t="s">
        <v>10</v>
      </c>
      <c r="H198" t="s">
        <v>3505</v>
      </c>
    </row>
    <row r="199" spans="5:8" x14ac:dyDescent="0.25">
      <c r="E199" t="s">
        <v>4124</v>
      </c>
      <c r="F199" t="s">
        <v>2450</v>
      </c>
      <c r="G199" t="s">
        <v>10</v>
      </c>
      <c r="H199" t="s">
        <v>4124</v>
      </c>
    </row>
    <row r="200" spans="5:8" x14ac:dyDescent="0.25">
      <c r="E200" t="s">
        <v>3404</v>
      </c>
      <c r="F200" t="s">
        <v>2020</v>
      </c>
      <c r="G200" t="s">
        <v>10</v>
      </c>
      <c r="H200" t="s">
        <v>3404</v>
      </c>
    </row>
    <row r="201" spans="5:8" x14ac:dyDescent="0.25">
      <c r="E201" t="s">
        <v>3472</v>
      </c>
      <c r="F201" t="s">
        <v>2605</v>
      </c>
      <c r="G201" t="s">
        <v>10</v>
      </c>
      <c r="H201" t="s">
        <v>3472</v>
      </c>
    </row>
    <row r="202" spans="5:8" x14ac:dyDescent="0.25">
      <c r="E202" t="s">
        <v>3525</v>
      </c>
      <c r="F202" t="s">
        <v>2073</v>
      </c>
      <c r="G202" t="s">
        <v>10</v>
      </c>
      <c r="H202" t="s">
        <v>3525</v>
      </c>
    </row>
    <row r="203" spans="5:8" x14ac:dyDescent="0.25">
      <c r="E203" t="s">
        <v>3484</v>
      </c>
      <c r="F203" t="s">
        <v>2415</v>
      </c>
      <c r="G203" t="s">
        <v>10</v>
      </c>
      <c r="H203" t="s">
        <v>3484</v>
      </c>
    </row>
    <row r="204" spans="5:8" x14ac:dyDescent="0.25">
      <c r="E204" t="s">
        <v>3523</v>
      </c>
      <c r="F204" t="s">
        <v>1776</v>
      </c>
      <c r="G204" t="s">
        <v>10</v>
      </c>
      <c r="H204" t="s">
        <v>3523</v>
      </c>
    </row>
    <row r="205" spans="5:8" x14ac:dyDescent="0.25">
      <c r="E205" t="s">
        <v>3522</v>
      </c>
      <c r="F205" t="s">
        <v>1792</v>
      </c>
      <c r="G205" t="s">
        <v>10</v>
      </c>
      <c r="H205" t="s">
        <v>3522</v>
      </c>
    </row>
    <row r="206" spans="5:8" x14ac:dyDescent="0.25">
      <c r="E206" t="s">
        <v>3386</v>
      </c>
      <c r="F206" t="s">
        <v>2192</v>
      </c>
      <c r="G206" t="s">
        <v>10</v>
      </c>
      <c r="H206" t="s">
        <v>3386</v>
      </c>
    </row>
    <row r="207" spans="5:8" x14ac:dyDescent="0.25">
      <c r="E207" t="s">
        <v>3494</v>
      </c>
      <c r="F207" t="s">
        <v>2943</v>
      </c>
      <c r="G207" t="s">
        <v>10</v>
      </c>
      <c r="H207" t="s">
        <v>3494</v>
      </c>
    </row>
    <row r="208" spans="5:8" x14ac:dyDescent="0.25">
      <c r="E208" t="s">
        <v>3102</v>
      </c>
      <c r="F208" t="s">
        <v>2271</v>
      </c>
      <c r="G208" t="s">
        <v>10</v>
      </c>
      <c r="H208" t="s">
        <v>3102</v>
      </c>
    </row>
    <row r="209" spans="5:8" x14ac:dyDescent="0.25">
      <c r="E209" t="s">
        <v>3736</v>
      </c>
      <c r="F209" t="s">
        <v>2011</v>
      </c>
      <c r="G209" t="s">
        <v>10</v>
      </c>
      <c r="H209" t="s">
        <v>3736</v>
      </c>
    </row>
    <row r="210" spans="5:8" x14ac:dyDescent="0.25">
      <c r="E210" t="s">
        <v>3402</v>
      </c>
      <c r="F210" t="s">
        <v>2262</v>
      </c>
      <c r="G210" t="s">
        <v>10</v>
      </c>
      <c r="H210" t="s">
        <v>3402</v>
      </c>
    </row>
    <row r="211" spans="5:8" x14ac:dyDescent="0.25">
      <c r="E211" t="s">
        <v>3497</v>
      </c>
      <c r="F211" t="s">
        <v>2729</v>
      </c>
      <c r="G211" t="s">
        <v>10</v>
      </c>
      <c r="H211" t="s">
        <v>3497</v>
      </c>
    </row>
    <row r="212" spans="5:8" x14ac:dyDescent="0.25">
      <c r="E212" t="s">
        <v>3498</v>
      </c>
      <c r="F212" t="s">
        <v>2888</v>
      </c>
      <c r="G212" t="s">
        <v>10</v>
      </c>
      <c r="H212" t="s">
        <v>3498</v>
      </c>
    </row>
    <row r="213" spans="5:8" x14ac:dyDescent="0.25">
      <c r="E213" t="s">
        <v>3495</v>
      </c>
      <c r="F213" t="s">
        <v>2898</v>
      </c>
      <c r="G213" t="s">
        <v>10</v>
      </c>
      <c r="H213" t="s">
        <v>3495</v>
      </c>
    </row>
    <row r="214" spans="5:8" x14ac:dyDescent="0.25">
      <c r="E214" t="s">
        <v>3478</v>
      </c>
      <c r="F214" t="s">
        <v>2904</v>
      </c>
      <c r="G214" t="s">
        <v>10</v>
      </c>
      <c r="H214" t="s">
        <v>3478</v>
      </c>
    </row>
    <row r="215" spans="5:8" x14ac:dyDescent="0.25">
      <c r="E215" t="s">
        <v>3524</v>
      </c>
      <c r="F215" t="s">
        <v>1904</v>
      </c>
      <c r="G215" t="s">
        <v>10</v>
      </c>
      <c r="H215" t="s">
        <v>3524</v>
      </c>
    </row>
    <row r="216" spans="5:8" x14ac:dyDescent="0.25">
      <c r="E216" t="s">
        <v>3485</v>
      </c>
      <c r="F216" t="s">
        <v>2883</v>
      </c>
      <c r="G216" t="s">
        <v>10</v>
      </c>
      <c r="H216" t="s">
        <v>3485</v>
      </c>
    </row>
    <row r="217" spans="5:8" x14ac:dyDescent="0.25">
      <c r="E217" t="s">
        <v>4123</v>
      </c>
      <c r="F217" t="s">
        <v>1964</v>
      </c>
      <c r="G217" t="s">
        <v>10</v>
      </c>
      <c r="H217" t="s">
        <v>4123</v>
      </c>
    </row>
    <row r="218" spans="5:8" x14ac:dyDescent="0.25">
      <c r="E218" t="s">
        <v>3502</v>
      </c>
      <c r="F218" t="s">
        <v>2717</v>
      </c>
      <c r="G218" t="s">
        <v>10</v>
      </c>
      <c r="H218" t="s">
        <v>3502</v>
      </c>
    </row>
    <row r="219" spans="5:8" x14ac:dyDescent="0.25">
      <c r="E219" t="s">
        <v>3487</v>
      </c>
      <c r="F219" t="s">
        <v>2281</v>
      </c>
      <c r="G219" t="s">
        <v>10</v>
      </c>
      <c r="H219" t="s">
        <v>3487</v>
      </c>
    </row>
    <row r="220" spans="5:8" x14ac:dyDescent="0.25">
      <c r="E220" t="s">
        <v>3650</v>
      </c>
      <c r="F220" t="s">
        <v>1783</v>
      </c>
      <c r="G220" t="s">
        <v>4357</v>
      </c>
      <c r="H220" t="s">
        <v>3650</v>
      </c>
    </row>
    <row r="221" spans="5:8" x14ac:dyDescent="0.25">
      <c r="E221" t="s">
        <v>3646</v>
      </c>
      <c r="F221" t="s">
        <v>2392</v>
      </c>
      <c r="G221" t="s">
        <v>4357</v>
      </c>
      <c r="H221" t="s">
        <v>3646</v>
      </c>
    </row>
    <row r="222" spans="5:8" x14ac:dyDescent="0.25">
      <c r="E222" t="s">
        <v>3881</v>
      </c>
      <c r="F222" t="s">
        <v>1864</v>
      </c>
      <c r="G222" t="s">
        <v>4357</v>
      </c>
      <c r="H222" t="s">
        <v>3881</v>
      </c>
    </row>
    <row r="223" spans="5:8" x14ac:dyDescent="0.25">
      <c r="E223" t="s">
        <v>3636</v>
      </c>
      <c r="F223" t="s">
        <v>2567</v>
      </c>
      <c r="G223" t="s">
        <v>4357</v>
      </c>
      <c r="H223" t="s">
        <v>3636</v>
      </c>
    </row>
    <row r="224" spans="5:8" x14ac:dyDescent="0.25">
      <c r="E224" t="s">
        <v>3637</v>
      </c>
      <c r="F224" t="s">
        <v>2168</v>
      </c>
      <c r="G224" t="s">
        <v>4357</v>
      </c>
      <c r="H224" t="s">
        <v>3637</v>
      </c>
    </row>
    <row r="225" spans="5:8" x14ac:dyDescent="0.25">
      <c r="E225" t="s">
        <v>3854</v>
      </c>
      <c r="F225" t="s">
        <v>2209</v>
      </c>
      <c r="G225" t="s">
        <v>4357</v>
      </c>
      <c r="H225" t="s">
        <v>3854</v>
      </c>
    </row>
    <row r="226" spans="5:8" x14ac:dyDescent="0.25">
      <c r="E226" t="s">
        <v>4090</v>
      </c>
      <c r="F226" t="s">
        <v>2802</v>
      </c>
      <c r="G226" t="s">
        <v>4357</v>
      </c>
      <c r="H226" t="s">
        <v>4090</v>
      </c>
    </row>
    <row r="227" spans="5:8" x14ac:dyDescent="0.25">
      <c r="E227" t="s">
        <v>4086</v>
      </c>
      <c r="F227" t="s">
        <v>2930</v>
      </c>
      <c r="G227" t="s">
        <v>4357</v>
      </c>
      <c r="H227" t="s">
        <v>4086</v>
      </c>
    </row>
    <row r="228" spans="5:8" x14ac:dyDescent="0.25">
      <c r="E228" t="s">
        <v>3856</v>
      </c>
      <c r="F228" t="s">
        <v>2784</v>
      </c>
      <c r="G228" t="s">
        <v>4357</v>
      </c>
      <c r="H228" t="s">
        <v>3856</v>
      </c>
    </row>
    <row r="229" spans="5:8" x14ac:dyDescent="0.25">
      <c r="E229" t="s">
        <v>3163</v>
      </c>
      <c r="F229" t="s">
        <v>2398</v>
      </c>
      <c r="G229" t="s">
        <v>4357</v>
      </c>
      <c r="H229" t="s">
        <v>3163</v>
      </c>
    </row>
    <row r="230" spans="5:8" x14ac:dyDescent="0.25">
      <c r="E230" t="s">
        <v>3645</v>
      </c>
      <c r="F230" t="s">
        <v>2685</v>
      </c>
      <c r="G230" t="s">
        <v>4357</v>
      </c>
      <c r="H230" t="s">
        <v>3645</v>
      </c>
    </row>
    <row r="231" spans="5:8" x14ac:dyDescent="0.25">
      <c r="E231" t="s">
        <v>3640</v>
      </c>
      <c r="F231" t="s">
        <v>2553</v>
      </c>
      <c r="G231" t="s">
        <v>4357</v>
      </c>
      <c r="H231" t="s">
        <v>3640</v>
      </c>
    </row>
    <row r="232" spans="5:8" x14ac:dyDescent="0.25">
      <c r="E232" t="s">
        <v>3652</v>
      </c>
      <c r="F232" t="s">
        <v>1953</v>
      </c>
      <c r="G232" t="s">
        <v>4357</v>
      </c>
      <c r="H232" t="s">
        <v>3652</v>
      </c>
    </row>
    <row r="233" spans="5:8" x14ac:dyDescent="0.25">
      <c r="E233" t="s">
        <v>3733</v>
      </c>
      <c r="F233" t="s">
        <v>1937</v>
      </c>
      <c r="G233" t="s">
        <v>4357</v>
      </c>
      <c r="H233" t="s">
        <v>3733</v>
      </c>
    </row>
    <row r="234" spans="5:8" x14ac:dyDescent="0.25">
      <c r="E234" t="s">
        <v>3468</v>
      </c>
      <c r="F234" t="s">
        <v>2193</v>
      </c>
      <c r="G234" t="s">
        <v>4357</v>
      </c>
      <c r="H234" t="s">
        <v>3468</v>
      </c>
    </row>
    <row r="235" spans="5:8" x14ac:dyDescent="0.25">
      <c r="E235" t="s">
        <v>3401</v>
      </c>
      <c r="F235" t="s">
        <v>2453</v>
      </c>
      <c r="G235" t="s">
        <v>4357</v>
      </c>
      <c r="H235" t="s">
        <v>3401</v>
      </c>
    </row>
    <row r="236" spans="5:8" x14ac:dyDescent="0.25">
      <c r="E236" t="s">
        <v>3734</v>
      </c>
      <c r="F236" t="s">
        <v>2379</v>
      </c>
      <c r="G236" t="s">
        <v>4357</v>
      </c>
      <c r="H236" t="s">
        <v>3734</v>
      </c>
    </row>
    <row r="237" spans="5:8" x14ac:dyDescent="0.25">
      <c r="E237" t="s">
        <v>3638</v>
      </c>
      <c r="F237" t="s">
        <v>2255</v>
      </c>
      <c r="G237" t="s">
        <v>4357</v>
      </c>
      <c r="H237" t="s">
        <v>3638</v>
      </c>
    </row>
    <row r="238" spans="5:8" x14ac:dyDescent="0.25">
      <c r="E238" t="s">
        <v>3639</v>
      </c>
      <c r="F238" t="s">
        <v>2661</v>
      </c>
      <c r="G238" t="s">
        <v>4357</v>
      </c>
      <c r="H238" t="s">
        <v>3639</v>
      </c>
    </row>
    <row r="239" spans="5:8" x14ac:dyDescent="0.25">
      <c r="E239" t="s">
        <v>3466</v>
      </c>
      <c r="F239" t="s">
        <v>2123</v>
      </c>
      <c r="G239" t="s">
        <v>4357</v>
      </c>
      <c r="H239" t="s">
        <v>3466</v>
      </c>
    </row>
    <row r="240" spans="5:8" x14ac:dyDescent="0.25">
      <c r="E240" t="s">
        <v>3735</v>
      </c>
      <c r="F240" t="s">
        <v>2333</v>
      </c>
      <c r="G240" t="s">
        <v>4357</v>
      </c>
      <c r="H240" t="s">
        <v>3735</v>
      </c>
    </row>
    <row r="241" spans="5:8" x14ac:dyDescent="0.25">
      <c r="E241" t="s">
        <v>3885</v>
      </c>
      <c r="F241" t="s">
        <v>2046</v>
      </c>
      <c r="G241" t="s">
        <v>4357</v>
      </c>
      <c r="H241" t="s">
        <v>3885</v>
      </c>
    </row>
    <row r="242" spans="5:8" x14ac:dyDescent="0.25">
      <c r="E242" t="s">
        <v>3469</v>
      </c>
      <c r="F242" t="s">
        <v>2069</v>
      </c>
      <c r="G242" t="s">
        <v>4357</v>
      </c>
      <c r="H242" t="s">
        <v>3469</v>
      </c>
    </row>
    <row r="243" spans="5:8" x14ac:dyDescent="0.25">
      <c r="E243" t="s">
        <v>3647</v>
      </c>
      <c r="F243" t="s">
        <v>2010</v>
      </c>
      <c r="G243" t="s">
        <v>4357</v>
      </c>
      <c r="H243" t="s">
        <v>3647</v>
      </c>
    </row>
    <row r="244" spans="5:8" x14ac:dyDescent="0.25">
      <c r="E244" t="s">
        <v>3855</v>
      </c>
      <c r="F244" t="s">
        <v>2276</v>
      </c>
      <c r="G244" t="s">
        <v>4357</v>
      </c>
      <c r="H244" t="s">
        <v>3855</v>
      </c>
    </row>
    <row r="245" spans="5:8" x14ac:dyDescent="0.25">
      <c r="E245" t="s">
        <v>3882</v>
      </c>
      <c r="F245" t="s">
        <v>2554</v>
      </c>
      <c r="G245" t="s">
        <v>4357</v>
      </c>
      <c r="H245" t="s">
        <v>3882</v>
      </c>
    </row>
    <row r="246" spans="5:8" x14ac:dyDescent="0.25">
      <c r="E246" t="s">
        <v>3648</v>
      </c>
      <c r="F246" t="s">
        <v>1943</v>
      </c>
      <c r="G246" t="s">
        <v>4357</v>
      </c>
      <c r="H246" t="s">
        <v>3648</v>
      </c>
    </row>
    <row r="247" spans="5:8" x14ac:dyDescent="0.25">
      <c r="E247" t="s">
        <v>3649</v>
      </c>
      <c r="F247" t="s">
        <v>2248</v>
      </c>
      <c r="G247" t="s">
        <v>4357</v>
      </c>
      <c r="H247" t="s">
        <v>3649</v>
      </c>
    </row>
    <row r="248" spans="5:8" x14ac:dyDescent="0.25">
      <c r="E248" t="s">
        <v>3651</v>
      </c>
      <c r="F248" t="s">
        <v>2869</v>
      </c>
      <c r="G248" t="s">
        <v>4357</v>
      </c>
      <c r="H248" t="s">
        <v>3651</v>
      </c>
    </row>
    <row r="249" spans="5:8" x14ac:dyDescent="0.25">
      <c r="E249" t="s">
        <v>3467</v>
      </c>
      <c r="F249" t="s">
        <v>1785</v>
      </c>
      <c r="G249" t="s">
        <v>4357</v>
      </c>
      <c r="H249" t="s">
        <v>3467</v>
      </c>
    </row>
    <row r="250" spans="5:8" x14ac:dyDescent="0.25">
      <c r="E250" t="s">
        <v>4089</v>
      </c>
      <c r="F250" t="s">
        <v>2040</v>
      </c>
      <c r="G250" t="s">
        <v>4357</v>
      </c>
      <c r="H250" t="s">
        <v>4089</v>
      </c>
    </row>
    <row r="251" spans="5:8" x14ac:dyDescent="0.25">
      <c r="E251" t="s">
        <v>3644</v>
      </c>
      <c r="F251" t="s">
        <v>2682</v>
      </c>
      <c r="G251" t="s">
        <v>4357</v>
      </c>
      <c r="H251" t="s">
        <v>3644</v>
      </c>
    </row>
    <row r="252" spans="5:8" x14ac:dyDescent="0.25">
      <c r="E252" t="s">
        <v>3643</v>
      </c>
      <c r="F252" t="s">
        <v>4382</v>
      </c>
      <c r="G252" t="s">
        <v>4357</v>
      </c>
      <c r="H252" t="s">
        <v>3643</v>
      </c>
    </row>
    <row r="253" spans="5:8" x14ac:dyDescent="0.25">
      <c r="E253" t="s">
        <v>3884</v>
      </c>
      <c r="F253" t="s">
        <v>2095</v>
      </c>
      <c r="G253" t="s">
        <v>4357</v>
      </c>
      <c r="H253" t="s">
        <v>3884</v>
      </c>
    </row>
    <row r="254" spans="5:8" x14ac:dyDescent="0.25">
      <c r="E254" t="s">
        <v>4088</v>
      </c>
      <c r="F254" t="s">
        <v>2256</v>
      </c>
      <c r="G254" t="s">
        <v>4357</v>
      </c>
      <c r="H254" t="s">
        <v>4088</v>
      </c>
    </row>
    <row r="255" spans="5:8" x14ac:dyDescent="0.25">
      <c r="E255" t="s">
        <v>3470</v>
      </c>
      <c r="F255" t="s">
        <v>2828</v>
      </c>
      <c r="G255" t="s">
        <v>4357</v>
      </c>
      <c r="H255" t="s">
        <v>3470</v>
      </c>
    </row>
    <row r="256" spans="5:8" x14ac:dyDescent="0.25">
      <c r="E256" t="s">
        <v>3883</v>
      </c>
      <c r="F256" t="s">
        <v>2154</v>
      </c>
      <c r="G256" t="s">
        <v>4357</v>
      </c>
      <c r="H256" t="s">
        <v>3883</v>
      </c>
    </row>
    <row r="257" spans="5:8" x14ac:dyDescent="0.25">
      <c r="E257" t="s">
        <v>4087</v>
      </c>
      <c r="F257" t="s">
        <v>2060</v>
      </c>
      <c r="G257" t="s">
        <v>4357</v>
      </c>
      <c r="H257" t="s">
        <v>4087</v>
      </c>
    </row>
    <row r="258" spans="5:8" x14ac:dyDescent="0.25">
      <c r="E258" t="s">
        <v>3444</v>
      </c>
      <c r="F258" t="s">
        <v>1897</v>
      </c>
      <c r="G258" t="s">
        <v>4359</v>
      </c>
      <c r="H258" t="s">
        <v>3444</v>
      </c>
    </row>
    <row r="259" spans="5:8" x14ac:dyDescent="0.25">
      <c r="E259" t="s">
        <v>4085</v>
      </c>
      <c r="F259" t="s">
        <v>2591</v>
      </c>
      <c r="G259" t="s">
        <v>4359</v>
      </c>
      <c r="H259" t="s">
        <v>4085</v>
      </c>
    </row>
    <row r="260" spans="5:8" x14ac:dyDescent="0.25">
      <c r="E260" t="s">
        <v>3107</v>
      </c>
      <c r="F260" t="s">
        <v>2461</v>
      </c>
      <c r="G260" t="s">
        <v>4359</v>
      </c>
      <c r="H260" t="s">
        <v>3107</v>
      </c>
    </row>
    <row r="261" spans="5:8" x14ac:dyDescent="0.25">
      <c r="E261" t="s">
        <v>3006</v>
      </c>
      <c r="F261" t="s">
        <v>1998</v>
      </c>
      <c r="G261" t="s">
        <v>4359</v>
      </c>
      <c r="H261" t="s">
        <v>3006</v>
      </c>
    </row>
    <row r="262" spans="5:8" x14ac:dyDescent="0.25">
      <c r="E262" t="s">
        <v>3911</v>
      </c>
      <c r="F262" t="s">
        <v>2603</v>
      </c>
      <c r="G262" t="s">
        <v>4359</v>
      </c>
      <c r="H262" t="s">
        <v>3911</v>
      </c>
    </row>
    <row r="263" spans="5:8" x14ac:dyDescent="0.25">
      <c r="E263" t="s">
        <v>3008</v>
      </c>
      <c r="F263" t="s">
        <v>2534</v>
      </c>
      <c r="G263" t="s">
        <v>4359</v>
      </c>
      <c r="H263" t="s">
        <v>3008</v>
      </c>
    </row>
    <row r="264" spans="5:8" x14ac:dyDescent="0.25">
      <c r="E264" t="s">
        <v>3106</v>
      </c>
      <c r="F264" t="s">
        <v>2963</v>
      </c>
      <c r="G264" t="s">
        <v>4359</v>
      </c>
      <c r="H264" t="s">
        <v>3106</v>
      </c>
    </row>
    <row r="265" spans="5:8" x14ac:dyDescent="0.25">
      <c r="E265" t="s">
        <v>3938</v>
      </c>
      <c r="F265" t="s">
        <v>2406</v>
      </c>
      <c r="G265" t="s">
        <v>4359</v>
      </c>
      <c r="H265" t="s">
        <v>3938</v>
      </c>
    </row>
    <row r="266" spans="5:8" x14ac:dyDescent="0.25">
      <c r="E266" t="s">
        <v>4127</v>
      </c>
      <c r="F266" t="s">
        <v>2178</v>
      </c>
      <c r="G266" t="s">
        <v>4359</v>
      </c>
      <c r="H266" t="s">
        <v>4127</v>
      </c>
    </row>
    <row r="267" spans="5:8" x14ac:dyDescent="0.25">
      <c r="E267" t="s">
        <v>3109</v>
      </c>
      <c r="F267" t="s">
        <v>1917</v>
      </c>
      <c r="G267" t="s">
        <v>4359</v>
      </c>
      <c r="H267" t="s">
        <v>3109</v>
      </c>
    </row>
    <row r="268" spans="5:8" x14ac:dyDescent="0.25">
      <c r="E268" t="s">
        <v>3725</v>
      </c>
      <c r="F268" t="s">
        <v>2376</v>
      </c>
      <c r="G268" t="s">
        <v>4359</v>
      </c>
      <c r="H268" t="s">
        <v>3725</v>
      </c>
    </row>
    <row r="269" spans="5:8" x14ac:dyDescent="0.25">
      <c r="E269" t="s">
        <v>4128</v>
      </c>
      <c r="F269" t="s">
        <v>2100</v>
      </c>
      <c r="G269" t="s">
        <v>4359</v>
      </c>
      <c r="H269" t="s">
        <v>4128</v>
      </c>
    </row>
    <row r="270" spans="5:8" x14ac:dyDescent="0.25">
      <c r="E270" t="s">
        <v>3123</v>
      </c>
      <c r="F270" t="s">
        <v>2452</v>
      </c>
      <c r="G270" t="s">
        <v>4359</v>
      </c>
      <c r="H270" t="s">
        <v>3123</v>
      </c>
    </row>
    <row r="271" spans="5:8" x14ac:dyDescent="0.25">
      <c r="E271" t="s">
        <v>3939</v>
      </c>
      <c r="F271" t="s">
        <v>2940</v>
      </c>
      <c r="G271" t="s">
        <v>4359</v>
      </c>
      <c r="H271" t="s">
        <v>3939</v>
      </c>
    </row>
    <row r="272" spans="5:8" x14ac:dyDescent="0.25">
      <c r="E272" t="s">
        <v>3808</v>
      </c>
      <c r="F272" t="s">
        <v>2658</v>
      </c>
      <c r="G272" t="s">
        <v>4359</v>
      </c>
      <c r="H272" t="s">
        <v>3808</v>
      </c>
    </row>
    <row r="273" spans="5:8" x14ac:dyDescent="0.25">
      <c r="E273" t="s">
        <v>3726</v>
      </c>
      <c r="F273" t="s">
        <v>2159</v>
      </c>
      <c r="G273" t="s">
        <v>4359</v>
      </c>
      <c r="H273" t="s">
        <v>3726</v>
      </c>
    </row>
    <row r="274" spans="5:8" x14ac:dyDescent="0.25">
      <c r="E274" t="s">
        <v>4084</v>
      </c>
      <c r="F274" t="s">
        <v>2470</v>
      </c>
      <c r="G274" t="s">
        <v>4359</v>
      </c>
      <c r="H274" t="s">
        <v>4084</v>
      </c>
    </row>
    <row r="275" spans="5:8" x14ac:dyDescent="0.25">
      <c r="E275" t="s">
        <v>3961</v>
      </c>
      <c r="F275" t="s">
        <v>2565</v>
      </c>
      <c r="G275" t="s">
        <v>4359</v>
      </c>
      <c r="H275" t="s">
        <v>3961</v>
      </c>
    </row>
    <row r="276" spans="5:8" x14ac:dyDescent="0.25">
      <c r="E276" t="s">
        <v>3108</v>
      </c>
      <c r="F276" t="s">
        <v>1977</v>
      </c>
      <c r="G276" t="s">
        <v>4359</v>
      </c>
      <c r="H276" t="s">
        <v>3108</v>
      </c>
    </row>
    <row r="277" spans="5:8" x14ac:dyDescent="0.25">
      <c r="E277" t="s">
        <v>3828</v>
      </c>
      <c r="F277" t="s">
        <v>1800</v>
      </c>
      <c r="G277" t="s">
        <v>4359</v>
      </c>
      <c r="H277" t="s">
        <v>3828</v>
      </c>
    </row>
    <row r="278" spans="5:8" x14ac:dyDescent="0.25">
      <c r="E278" t="s">
        <v>3913</v>
      </c>
      <c r="F278" t="s">
        <v>2235</v>
      </c>
      <c r="G278" t="s">
        <v>4359</v>
      </c>
      <c r="H278" t="s">
        <v>3913</v>
      </c>
    </row>
    <row r="279" spans="5:8" x14ac:dyDescent="0.25">
      <c r="E279" t="s">
        <v>3604</v>
      </c>
      <c r="F279" t="s">
        <v>2252</v>
      </c>
      <c r="G279" t="s">
        <v>4359</v>
      </c>
      <c r="H279" t="s">
        <v>3604</v>
      </c>
    </row>
    <row r="280" spans="5:8" x14ac:dyDescent="0.25">
      <c r="E280" t="s">
        <v>3940</v>
      </c>
      <c r="F280" t="s">
        <v>2546</v>
      </c>
      <c r="G280" t="s">
        <v>4359</v>
      </c>
      <c r="H280" t="s">
        <v>3940</v>
      </c>
    </row>
    <row r="281" spans="5:8" x14ac:dyDescent="0.25">
      <c r="E281" t="s">
        <v>3809</v>
      </c>
      <c r="F281" t="s">
        <v>2842</v>
      </c>
      <c r="G281" t="s">
        <v>4359</v>
      </c>
      <c r="H281" t="s">
        <v>3809</v>
      </c>
    </row>
    <row r="282" spans="5:8" x14ac:dyDescent="0.25">
      <c r="E282" t="s">
        <v>3912</v>
      </c>
      <c r="F282" t="s">
        <v>2738</v>
      </c>
      <c r="G282" t="s">
        <v>4359</v>
      </c>
      <c r="H282" t="s">
        <v>3912</v>
      </c>
    </row>
    <row r="283" spans="5:8" x14ac:dyDescent="0.25">
      <c r="E283" t="s">
        <v>3605</v>
      </c>
      <c r="F283" t="s">
        <v>2648</v>
      </c>
      <c r="G283" t="s">
        <v>4359</v>
      </c>
      <c r="H283" t="s">
        <v>3605</v>
      </c>
    </row>
    <row r="284" spans="5:8" x14ac:dyDescent="0.25">
      <c r="E284" t="s">
        <v>4082</v>
      </c>
      <c r="F284" t="s">
        <v>2617</v>
      </c>
      <c r="G284" t="s">
        <v>4359</v>
      </c>
      <c r="H284" t="s">
        <v>4082</v>
      </c>
    </row>
    <row r="285" spans="5:8" x14ac:dyDescent="0.25">
      <c r="E285" t="s">
        <v>3941</v>
      </c>
      <c r="F285" t="s">
        <v>2623</v>
      </c>
      <c r="G285" t="s">
        <v>4359</v>
      </c>
      <c r="H285" t="s">
        <v>3941</v>
      </c>
    </row>
    <row r="286" spans="5:8" x14ac:dyDescent="0.25">
      <c r="E286" t="s">
        <v>4120</v>
      </c>
      <c r="F286" t="s">
        <v>1965</v>
      </c>
      <c r="G286" t="s">
        <v>4359</v>
      </c>
      <c r="H286" t="s">
        <v>4120</v>
      </c>
    </row>
    <row r="287" spans="5:8" x14ac:dyDescent="0.25">
      <c r="E287" t="s">
        <v>3445</v>
      </c>
      <c r="F287" t="s">
        <v>2721</v>
      </c>
      <c r="G287" t="s">
        <v>4359</v>
      </c>
      <c r="H287" t="s">
        <v>3445</v>
      </c>
    </row>
    <row r="288" spans="5:8" x14ac:dyDescent="0.25">
      <c r="E288" t="s">
        <v>3608</v>
      </c>
      <c r="F288" t="s">
        <v>2302</v>
      </c>
      <c r="G288" t="s">
        <v>4359</v>
      </c>
      <c r="H288" t="s">
        <v>3608</v>
      </c>
    </row>
    <row r="289" spans="5:8" x14ac:dyDescent="0.25">
      <c r="E289" t="s">
        <v>3607</v>
      </c>
      <c r="F289" t="s">
        <v>1808</v>
      </c>
      <c r="G289" t="s">
        <v>4359</v>
      </c>
      <c r="H289" t="s">
        <v>3607</v>
      </c>
    </row>
    <row r="290" spans="5:8" x14ac:dyDescent="0.25">
      <c r="E290" t="s">
        <v>3914</v>
      </c>
      <c r="F290" t="s">
        <v>2835</v>
      </c>
      <c r="G290" t="s">
        <v>4359</v>
      </c>
      <c r="H290" t="s">
        <v>3914</v>
      </c>
    </row>
    <row r="291" spans="5:8" x14ac:dyDescent="0.25">
      <c r="E291" t="s">
        <v>3729</v>
      </c>
      <c r="F291" t="s">
        <v>2434</v>
      </c>
      <c r="G291" t="s">
        <v>4359</v>
      </c>
      <c r="H291" t="s">
        <v>3729</v>
      </c>
    </row>
    <row r="292" spans="5:8" x14ac:dyDescent="0.25">
      <c r="E292" t="s">
        <v>3915</v>
      </c>
      <c r="F292" t="s">
        <v>2426</v>
      </c>
      <c r="G292" t="s">
        <v>4359</v>
      </c>
      <c r="H292" t="s">
        <v>3915</v>
      </c>
    </row>
    <row r="293" spans="5:8" x14ac:dyDescent="0.25">
      <c r="E293" t="s">
        <v>3606</v>
      </c>
      <c r="F293" t="s">
        <v>2576</v>
      </c>
      <c r="G293" t="s">
        <v>4359</v>
      </c>
      <c r="H293" t="s">
        <v>3606</v>
      </c>
    </row>
    <row r="294" spans="5:8" x14ac:dyDescent="0.25">
      <c r="E294" t="s">
        <v>3762</v>
      </c>
      <c r="F294" t="s">
        <v>2480</v>
      </c>
      <c r="G294" t="s">
        <v>4359</v>
      </c>
      <c r="H294" t="s">
        <v>3762</v>
      </c>
    </row>
    <row r="295" spans="5:8" x14ac:dyDescent="0.25">
      <c r="E295" t="s">
        <v>3831</v>
      </c>
      <c r="F295" t="s">
        <v>1786</v>
      </c>
      <c r="G295" t="s">
        <v>4359</v>
      </c>
      <c r="H295" t="s">
        <v>3831</v>
      </c>
    </row>
    <row r="296" spans="5:8" x14ac:dyDescent="0.25">
      <c r="E296" t="s">
        <v>3810</v>
      </c>
      <c r="F296" t="s">
        <v>2675</v>
      </c>
      <c r="G296" t="s">
        <v>4359</v>
      </c>
      <c r="H296" t="s">
        <v>3810</v>
      </c>
    </row>
    <row r="297" spans="5:8" x14ac:dyDescent="0.25">
      <c r="E297" t="s">
        <v>3829</v>
      </c>
      <c r="F297" t="s">
        <v>2194</v>
      </c>
      <c r="G297" t="s">
        <v>4359</v>
      </c>
      <c r="H297" t="s">
        <v>3829</v>
      </c>
    </row>
    <row r="298" spans="5:8" x14ac:dyDescent="0.25">
      <c r="E298" t="s">
        <v>3942</v>
      </c>
      <c r="F298" t="s">
        <v>2520</v>
      </c>
      <c r="G298" t="s">
        <v>4359</v>
      </c>
      <c r="H298" t="s">
        <v>3942</v>
      </c>
    </row>
    <row r="299" spans="5:8" x14ac:dyDescent="0.25">
      <c r="E299" t="s">
        <v>3446</v>
      </c>
      <c r="F299" t="s">
        <v>2200</v>
      </c>
      <c r="G299" t="s">
        <v>4359</v>
      </c>
      <c r="H299" t="s">
        <v>3446</v>
      </c>
    </row>
    <row r="300" spans="5:8" x14ac:dyDescent="0.25">
      <c r="E300" t="s">
        <v>3833</v>
      </c>
      <c r="F300" t="s">
        <v>1769</v>
      </c>
      <c r="G300" t="s">
        <v>4359</v>
      </c>
      <c r="H300" t="s">
        <v>3833</v>
      </c>
    </row>
    <row r="301" spans="5:8" x14ac:dyDescent="0.25">
      <c r="E301" t="s">
        <v>4119</v>
      </c>
      <c r="F301" t="s">
        <v>2773</v>
      </c>
      <c r="G301" t="s">
        <v>4359</v>
      </c>
      <c r="H301" t="s">
        <v>4119</v>
      </c>
    </row>
    <row r="302" spans="5:8" x14ac:dyDescent="0.25">
      <c r="E302" t="s">
        <v>3727</v>
      </c>
      <c r="F302" t="s">
        <v>2131</v>
      </c>
      <c r="G302" t="s">
        <v>4359</v>
      </c>
      <c r="H302" t="s">
        <v>3727</v>
      </c>
    </row>
    <row r="303" spans="5:8" x14ac:dyDescent="0.25">
      <c r="E303" t="s">
        <v>3763</v>
      </c>
      <c r="F303" t="s">
        <v>2777</v>
      </c>
      <c r="G303" t="s">
        <v>4359</v>
      </c>
      <c r="H303" t="s">
        <v>3763</v>
      </c>
    </row>
    <row r="304" spans="5:8" x14ac:dyDescent="0.25">
      <c r="E304" t="s">
        <v>3728</v>
      </c>
      <c r="F304" t="s">
        <v>2601</v>
      </c>
      <c r="G304" t="s">
        <v>4359</v>
      </c>
      <c r="H304" t="s">
        <v>3728</v>
      </c>
    </row>
    <row r="305" spans="5:8" x14ac:dyDescent="0.25">
      <c r="E305" t="s">
        <v>3916</v>
      </c>
      <c r="F305" t="s">
        <v>2253</v>
      </c>
      <c r="G305" t="s">
        <v>4359</v>
      </c>
      <c r="H305" t="s">
        <v>3916</v>
      </c>
    </row>
    <row r="306" spans="5:8" x14ac:dyDescent="0.25">
      <c r="E306" t="s">
        <v>4117</v>
      </c>
      <c r="F306" t="s">
        <v>2779</v>
      </c>
      <c r="G306" t="s">
        <v>4359</v>
      </c>
      <c r="H306" t="s">
        <v>4117</v>
      </c>
    </row>
    <row r="307" spans="5:8" x14ac:dyDescent="0.25">
      <c r="E307" t="s">
        <v>3447</v>
      </c>
      <c r="F307" t="s">
        <v>2715</v>
      </c>
      <c r="G307" t="s">
        <v>4359</v>
      </c>
      <c r="H307" t="s">
        <v>3447</v>
      </c>
    </row>
    <row r="308" spans="5:8" x14ac:dyDescent="0.25">
      <c r="E308" t="s">
        <v>3811</v>
      </c>
      <c r="F308" t="s">
        <v>2058</v>
      </c>
      <c r="G308" t="s">
        <v>4359</v>
      </c>
      <c r="H308" t="s">
        <v>3811</v>
      </c>
    </row>
    <row r="309" spans="5:8" x14ac:dyDescent="0.25">
      <c r="E309" t="s">
        <v>4118</v>
      </c>
      <c r="F309" t="s">
        <v>2371</v>
      </c>
      <c r="G309" t="s">
        <v>4359</v>
      </c>
      <c r="H309" t="s">
        <v>4118</v>
      </c>
    </row>
    <row r="310" spans="5:8" x14ac:dyDescent="0.25">
      <c r="E310" t="s">
        <v>3007</v>
      </c>
      <c r="F310" t="s">
        <v>2338</v>
      </c>
      <c r="G310" t="s">
        <v>4359</v>
      </c>
      <c r="H310" t="s">
        <v>3007</v>
      </c>
    </row>
    <row r="311" spans="5:8" x14ac:dyDescent="0.25">
      <c r="E311" t="s">
        <v>3962</v>
      </c>
      <c r="F311" t="s">
        <v>2278</v>
      </c>
      <c r="G311" t="s">
        <v>4359</v>
      </c>
      <c r="H311" t="s">
        <v>3962</v>
      </c>
    </row>
    <row r="312" spans="5:8" x14ac:dyDescent="0.25">
      <c r="E312" t="s">
        <v>3125</v>
      </c>
      <c r="F312" t="s">
        <v>2903</v>
      </c>
      <c r="G312" t="s">
        <v>4359</v>
      </c>
      <c r="H312" t="s">
        <v>3125</v>
      </c>
    </row>
    <row r="313" spans="5:8" x14ac:dyDescent="0.25">
      <c r="E313" t="s">
        <v>3124</v>
      </c>
      <c r="F313" t="s">
        <v>2488</v>
      </c>
      <c r="G313" t="s">
        <v>4359</v>
      </c>
      <c r="H313" t="s">
        <v>3124</v>
      </c>
    </row>
    <row r="314" spans="5:8" x14ac:dyDescent="0.25">
      <c r="E314" t="s">
        <v>3832</v>
      </c>
      <c r="F314" t="s">
        <v>2082</v>
      </c>
      <c r="G314" t="s">
        <v>4359</v>
      </c>
      <c r="H314" t="s">
        <v>3832</v>
      </c>
    </row>
    <row r="315" spans="5:8" x14ac:dyDescent="0.25">
      <c r="E315" t="s">
        <v>3827</v>
      </c>
      <c r="F315" t="s">
        <v>2317</v>
      </c>
      <c r="G315" t="s">
        <v>4359</v>
      </c>
      <c r="H315" t="s">
        <v>3827</v>
      </c>
    </row>
    <row r="316" spans="5:8" x14ac:dyDescent="0.25">
      <c r="E316" t="s">
        <v>4083</v>
      </c>
      <c r="F316" t="s">
        <v>2356</v>
      </c>
      <c r="G316" t="s">
        <v>4359</v>
      </c>
      <c r="H316" t="s">
        <v>4083</v>
      </c>
    </row>
    <row r="317" spans="5:8" x14ac:dyDescent="0.25">
      <c r="E317" t="s">
        <v>3830</v>
      </c>
      <c r="F317" t="s">
        <v>1798</v>
      </c>
      <c r="G317" t="s">
        <v>4359</v>
      </c>
      <c r="H317" t="s">
        <v>3830</v>
      </c>
    </row>
    <row r="318" spans="5:8" x14ac:dyDescent="0.25">
      <c r="E318" t="s">
        <v>4121</v>
      </c>
      <c r="F318" t="s">
        <v>4383</v>
      </c>
      <c r="G318" t="s">
        <v>4359</v>
      </c>
      <c r="H318" t="s">
        <v>4121</v>
      </c>
    </row>
    <row r="319" spans="5:8" x14ac:dyDescent="0.25">
      <c r="E319" t="s">
        <v>4185</v>
      </c>
      <c r="F319" t="s">
        <v>2049</v>
      </c>
      <c r="G319" t="s">
        <v>4362</v>
      </c>
      <c r="H319" t="s">
        <v>4185</v>
      </c>
    </row>
    <row r="320" spans="5:8" x14ac:dyDescent="0.25">
      <c r="E320" t="s">
        <v>3164</v>
      </c>
      <c r="F320" t="s">
        <v>2790</v>
      </c>
      <c r="G320" t="s">
        <v>4362</v>
      </c>
      <c r="H320" t="s">
        <v>3164</v>
      </c>
    </row>
    <row r="321" spans="5:8" x14ac:dyDescent="0.25">
      <c r="E321" t="s">
        <v>3989</v>
      </c>
      <c r="F321" t="s">
        <v>2322</v>
      </c>
      <c r="G321" t="s">
        <v>4362</v>
      </c>
      <c r="H321" t="s">
        <v>3989</v>
      </c>
    </row>
    <row r="322" spans="5:8" x14ac:dyDescent="0.25">
      <c r="E322" t="s">
        <v>3893</v>
      </c>
      <c r="F322" t="s">
        <v>2583</v>
      </c>
      <c r="G322" t="s">
        <v>4362</v>
      </c>
      <c r="H322" t="s">
        <v>3893</v>
      </c>
    </row>
    <row r="323" spans="5:8" x14ac:dyDescent="0.25">
      <c r="E323" t="s">
        <v>4091</v>
      </c>
      <c r="F323" t="s">
        <v>2505</v>
      </c>
      <c r="G323" t="s">
        <v>4362</v>
      </c>
      <c r="H323" t="s">
        <v>4091</v>
      </c>
    </row>
    <row r="324" spans="5:8" x14ac:dyDescent="0.25">
      <c r="E324" t="s">
        <v>3960</v>
      </c>
      <c r="F324" t="s">
        <v>2364</v>
      </c>
      <c r="G324" t="s">
        <v>4362</v>
      </c>
      <c r="H324" t="s">
        <v>3960</v>
      </c>
    </row>
    <row r="325" spans="5:8" x14ac:dyDescent="0.25">
      <c r="E325" t="s">
        <v>3548</v>
      </c>
      <c r="F325" t="s">
        <v>1927</v>
      </c>
      <c r="G325" t="s">
        <v>4362</v>
      </c>
      <c r="H325" t="s">
        <v>3548</v>
      </c>
    </row>
    <row r="326" spans="5:8" x14ac:dyDescent="0.25">
      <c r="E326" t="s">
        <v>3990</v>
      </c>
      <c r="F326" t="s">
        <v>2196</v>
      </c>
      <c r="G326" t="s">
        <v>4362</v>
      </c>
      <c r="H326" t="s">
        <v>3990</v>
      </c>
    </row>
    <row r="327" spans="5:8" x14ac:dyDescent="0.25">
      <c r="E327" t="s">
        <v>3955</v>
      </c>
      <c r="F327" t="s">
        <v>2906</v>
      </c>
      <c r="G327" t="s">
        <v>4362</v>
      </c>
      <c r="H327" t="s">
        <v>3955</v>
      </c>
    </row>
    <row r="328" spans="5:8" x14ac:dyDescent="0.25">
      <c r="E328" t="s">
        <v>3894</v>
      </c>
      <c r="F328" t="s">
        <v>2478</v>
      </c>
      <c r="G328" t="s">
        <v>4362</v>
      </c>
      <c r="H328" t="s">
        <v>3894</v>
      </c>
    </row>
    <row r="329" spans="5:8" x14ac:dyDescent="0.25">
      <c r="E329" t="s">
        <v>2981</v>
      </c>
      <c r="F329" t="s">
        <v>2097</v>
      </c>
      <c r="G329" t="s">
        <v>4362</v>
      </c>
      <c r="H329" t="s">
        <v>2981</v>
      </c>
    </row>
    <row r="330" spans="5:8" x14ac:dyDescent="0.25">
      <c r="E330" t="s">
        <v>3979</v>
      </c>
      <c r="F330" t="s">
        <v>2086</v>
      </c>
      <c r="G330" t="s">
        <v>4362</v>
      </c>
      <c r="H330" t="s">
        <v>3979</v>
      </c>
    </row>
    <row r="331" spans="5:8" x14ac:dyDescent="0.25">
      <c r="E331" t="s">
        <v>3844</v>
      </c>
      <c r="F331" t="s">
        <v>2582</v>
      </c>
      <c r="G331" t="s">
        <v>4362</v>
      </c>
      <c r="H331" t="s">
        <v>3844</v>
      </c>
    </row>
    <row r="332" spans="5:8" x14ac:dyDescent="0.25">
      <c r="E332" t="s">
        <v>2995</v>
      </c>
      <c r="F332" t="s">
        <v>1934</v>
      </c>
      <c r="G332" t="s">
        <v>4362</v>
      </c>
      <c r="H332" t="s">
        <v>2995</v>
      </c>
    </row>
    <row r="333" spans="5:8" x14ac:dyDescent="0.25">
      <c r="E333" t="s">
        <v>3995</v>
      </c>
      <c r="F333" t="s">
        <v>2180</v>
      </c>
      <c r="G333" t="s">
        <v>4362</v>
      </c>
      <c r="H333" t="s">
        <v>3995</v>
      </c>
    </row>
    <row r="334" spans="5:8" x14ac:dyDescent="0.25">
      <c r="E334" t="s">
        <v>3839</v>
      </c>
      <c r="F334" t="s">
        <v>2792</v>
      </c>
      <c r="G334" t="s">
        <v>4362</v>
      </c>
      <c r="H334" t="s">
        <v>3839</v>
      </c>
    </row>
    <row r="335" spans="5:8" x14ac:dyDescent="0.25">
      <c r="E335" t="s">
        <v>3549</v>
      </c>
      <c r="F335" t="s">
        <v>2599</v>
      </c>
      <c r="G335" t="s">
        <v>4362</v>
      </c>
      <c r="H335" t="s">
        <v>3549</v>
      </c>
    </row>
    <row r="336" spans="5:8" x14ac:dyDescent="0.25">
      <c r="E336" t="s">
        <v>3987</v>
      </c>
      <c r="F336" t="s">
        <v>2189</v>
      </c>
      <c r="G336" t="s">
        <v>4362</v>
      </c>
      <c r="H336" t="s">
        <v>3987</v>
      </c>
    </row>
    <row r="337" spans="5:8" x14ac:dyDescent="0.25">
      <c r="E337" t="s">
        <v>3840</v>
      </c>
      <c r="F337" t="s">
        <v>2418</v>
      </c>
      <c r="G337" t="s">
        <v>4362</v>
      </c>
      <c r="H337" t="s">
        <v>3840</v>
      </c>
    </row>
    <row r="338" spans="5:8" x14ac:dyDescent="0.25">
      <c r="E338" t="s">
        <v>2993</v>
      </c>
      <c r="F338" t="s">
        <v>2699</v>
      </c>
      <c r="G338" t="s">
        <v>4362</v>
      </c>
      <c r="H338" t="s">
        <v>2993</v>
      </c>
    </row>
    <row r="339" spans="5:8" x14ac:dyDescent="0.25">
      <c r="E339" t="s">
        <v>3846</v>
      </c>
      <c r="F339" t="s">
        <v>2542</v>
      </c>
      <c r="G339" t="s">
        <v>4362</v>
      </c>
      <c r="H339" t="s">
        <v>3846</v>
      </c>
    </row>
    <row r="340" spans="5:8" x14ac:dyDescent="0.25">
      <c r="E340" t="s">
        <v>3436</v>
      </c>
      <c r="F340" t="s">
        <v>2307</v>
      </c>
      <c r="G340" t="s">
        <v>4362</v>
      </c>
      <c r="H340" t="s">
        <v>3436</v>
      </c>
    </row>
    <row r="341" spans="5:8" x14ac:dyDescent="0.25">
      <c r="E341" t="s">
        <v>4108</v>
      </c>
      <c r="F341" t="s">
        <v>2563</v>
      </c>
      <c r="G341" t="s">
        <v>4362</v>
      </c>
      <c r="H341" t="s">
        <v>4108</v>
      </c>
    </row>
    <row r="342" spans="5:8" x14ac:dyDescent="0.25">
      <c r="E342" t="s">
        <v>2982</v>
      </c>
      <c r="F342" t="s">
        <v>1958</v>
      </c>
      <c r="G342" t="s">
        <v>4362</v>
      </c>
      <c r="H342" t="s">
        <v>2982</v>
      </c>
    </row>
    <row r="343" spans="5:8" x14ac:dyDescent="0.25">
      <c r="E343" t="s">
        <v>3532</v>
      </c>
      <c r="F343" t="s">
        <v>2222</v>
      </c>
      <c r="G343" t="s">
        <v>4362</v>
      </c>
      <c r="H343" t="s">
        <v>3532</v>
      </c>
    </row>
    <row r="344" spans="5:8" x14ac:dyDescent="0.25">
      <c r="E344" t="s">
        <v>6649</v>
      </c>
      <c r="F344" t="s">
        <v>2959</v>
      </c>
      <c r="G344" t="s">
        <v>4362</v>
      </c>
      <c r="H344" t="s">
        <v>6649</v>
      </c>
    </row>
    <row r="345" spans="5:8" x14ac:dyDescent="0.25">
      <c r="E345" t="s">
        <v>3550</v>
      </c>
      <c r="F345" t="s">
        <v>2494</v>
      </c>
      <c r="G345" t="s">
        <v>4362</v>
      </c>
      <c r="H345" t="s">
        <v>3550</v>
      </c>
    </row>
    <row r="346" spans="5:8" x14ac:dyDescent="0.25">
      <c r="E346" t="s">
        <v>3984</v>
      </c>
      <c r="F346" t="s">
        <v>2091</v>
      </c>
      <c r="G346" t="s">
        <v>4362</v>
      </c>
      <c r="H346" t="s">
        <v>3984</v>
      </c>
    </row>
    <row r="347" spans="5:8" x14ac:dyDescent="0.25">
      <c r="E347" t="s">
        <v>2983</v>
      </c>
      <c r="F347" t="s">
        <v>2201</v>
      </c>
      <c r="G347" t="s">
        <v>4362</v>
      </c>
      <c r="H347" t="s">
        <v>2983</v>
      </c>
    </row>
    <row r="348" spans="5:8" x14ac:dyDescent="0.25">
      <c r="E348" t="s">
        <v>4113</v>
      </c>
      <c r="F348" t="s">
        <v>2860</v>
      </c>
      <c r="G348" t="s">
        <v>4362</v>
      </c>
      <c r="H348" t="s">
        <v>4113</v>
      </c>
    </row>
    <row r="349" spans="5:8" x14ac:dyDescent="0.25">
      <c r="E349" t="s">
        <v>3841</v>
      </c>
      <c r="F349" t="s">
        <v>1801</v>
      </c>
      <c r="G349" t="s">
        <v>4362</v>
      </c>
      <c r="H349" t="s">
        <v>3841</v>
      </c>
    </row>
    <row r="350" spans="5:8" x14ac:dyDescent="0.25">
      <c r="E350" t="s">
        <v>3895</v>
      </c>
      <c r="F350" t="s">
        <v>2620</v>
      </c>
      <c r="G350" t="s">
        <v>4362</v>
      </c>
      <c r="H350" t="s">
        <v>3895</v>
      </c>
    </row>
    <row r="351" spans="5:8" x14ac:dyDescent="0.25">
      <c r="E351" t="s">
        <v>4092</v>
      </c>
      <c r="F351" t="s">
        <v>1956</v>
      </c>
      <c r="G351" t="s">
        <v>4362</v>
      </c>
      <c r="H351" t="s">
        <v>4092</v>
      </c>
    </row>
    <row r="352" spans="5:8" x14ac:dyDescent="0.25">
      <c r="E352" t="s">
        <v>3437</v>
      </c>
      <c r="F352" t="s">
        <v>1875</v>
      </c>
      <c r="G352" t="s">
        <v>4362</v>
      </c>
      <c r="H352" t="s">
        <v>3437</v>
      </c>
    </row>
    <row r="353" spans="5:8" x14ac:dyDescent="0.25">
      <c r="E353" t="s">
        <v>4109</v>
      </c>
      <c r="F353" t="s">
        <v>2424</v>
      </c>
      <c r="G353" t="s">
        <v>4362</v>
      </c>
      <c r="H353" t="s">
        <v>4109</v>
      </c>
    </row>
    <row r="354" spans="5:8" x14ac:dyDescent="0.25">
      <c r="E354" t="s">
        <v>3530</v>
      </c>
      <c r="F354" t="s">
        <v>1902</v>
      </c>
      <c r="G354" t="s">
        <v>4362</v>
      </c>
      <c r="H354" t="s">
        <v>3530</v>
      </c>
    </row>
    <row r="355" spans="5:8" x14ac:dyDescent="0.25">
      <c r="E355" t="s">
        <v>3531</v>
      </c>
      <c r="F355" t="s">
        <v>2659</v>
      </c>
      <c r="G355" t="s">
        <v>4362</v>
      </c>
      <c r="H355" t="s">
        <v>3531</v>
      </c>
    </row>
    <row r="356" spans="5:8" x14ac:dyDescent="0.25">
      <c r="E356" t="s">
        <v>4095</v>
      </c>
      <c r="F356" t="s">
        <v>2378</v>
      </c>
      <c r="G356" t="s">
        <v>4362</v>
      </c>
      <c r="H356" t="s">
        <v>4095</v>
      </c>
    </row>
    <row r="357" spans="5:8" x14ac:dyDescent="0.25">
      <c r="E357" t="s">
        <v>4181</v>
      </c>
      <c r="F357" t="s">
        <v>2642</v>
      </c>
      <c r="G357" t="s">
        <v>4362</v>
      </c>
      <c r="H357" t="s">
        <v>4181</v>
      </c>
    </row>
    <row r="358" spans="5:8" x14ac:dyDescent="0.25">
      <c r="E358" t="s">
        <v>3957</v>
      </c>
      <c r="F358" t="s">
        <v>1896</v>
      </c>
      <c r="G358" t="s">
        <v>4362</v>
      </c>
      <c r="H358" t="s">
        <v>3957</v>
      </c>
    </row>
    <row r="359" spans="5:8" x14ac:dyDescent="0.25">
      <c r="E359" t="s">
        <v>3949</v>
      </c>
      <c r="F359" t="s">
        <v>1842</v>
      </c>
      <c r="G359" t="s">
        <v>4362</v>
      </c>
      <c r="H359" t="s">
        <v>3949</v>
      </c>
    </row>
    <row r="360" spans="5:8" x14ac:dyDescent="0.25">
      <c r="E360" t="s">
        <v>2990</v>
      </c>
      <c r="F360" t="s">
        <v>1990</v>
      </c>
      <c r="G360" t="s">
        <v>4362</v>
      </c>
      <c r="H360" t="s">
        <v>2990</v>
      </c>
    </row>
    <row r="361" spans="5:8" x14ac:dyDescent="0.25">
      <c r="E361" t="s">
        <v>2992</v>
      </c>
      <c r="F361" t="s">
        <v>1976</v>
      </c>
      <c r="G361" t="s">
        <v>4362</v>
      </c>
      <c r="H361" t="s">
        <v>2992</v>
      </c>
    </row>
    <row r="362" spans="5:8" x14ac:dyDescent="0.25">
      <c r="E362" t="s">
        <v>3165</v>
      </c>
      <c r="F362" t="s">
        <v>2078</v>
      </c>
      <c r="G362" t="s">
        <v>4362</v>
      </c>
      <c r="H362" t="s">
        <v>3165</v>
      </c>
    </row>
    <row r="363" spans="5:8" x14ac:dyDescent="0.25">
      <c r="E363" t="s">
        <v>3980</v>
      </c>
      <c r="F363" t="s">
        <v>2678</v>
      </c>
      <c r="G363" t="s">
        <v>4362</v>
      </c>
      <c r="H363" t="s">
        <v>3980</v>
      </c>
    </row>
    <row r="364" spans="5:8" x14ac:dyDescent="0.25">
      <c r="E364" t="s">
        <v>3527</v>
      </c>
      <c r="F364" t="s">
        <v>2954</v>
      </c>
      <c r="G364" t="s">
        <v>4362</v>
      </c>
      <c r="H364" t="s">
        <v>3527</v>
      </c>
    </row>
    <row r="365" spans="5:8" x14ac:dyDescent="0.25">
      <c r="E365" t="s">
        <v>3438</v>
      </c>
      <c r="F365" t="s">
        <v>2388</v>
      </c>
      <c r="G365" t="s">
        <v>4362</v>
      </c>
      <c r="H365" t="s">
        <v>3438</v>
      </c>
    </row>
    <row r="366" spans="5:8" x14ac:dyDescent="0.25">
      <c r="E366" t="s">
        <v>3950</v>
      </c>
      <c r="F366" t="s">
        <v>2848</v>
      </c>
      <c r="G366" t="s">
        <v>4362</v>
      </c>
      <c r="H366" t="s">
        <v>3950</v>
      </c>
    </row>
    <row r="367" spans="5:8" x14ac:dyDescent="0.25">
      <c r="E367" t="s">
        <v>3554</v>
      </c>
      <c r="F367" t="s">
        <v>2765</v>
      </c>
      <c r="G367" t="s">
        <v>4362</v>
      </c>
      <c r="H367" t="s">
        <v>3554</v>
      </c>
    </row>
    <row r="368" spans="5:8" x14ac:dyDescent="0.25">
      <c r="E368" t="s">
        <v>3951</v>
      </c>
      <c r="F368" t="s">
        <v>2686</v>
      </c>
      <c r="G368" t="s">
        <v>4362</v>
      </c>
      <c r="H368" t="s">
        <v>3951</v>
      </c>
    </row>
    <row r="369" spans="5:8" x14ac:dyDescent="0.25">
      <c r="E369" t="s">
        <v>3991</v>
      </c>
      <c r="F369" t="s">
        <v>2026</v>
      </c>
      <c r="G369" t="s">
        <v>4362</v>
      </c>
      <c r="H369" t="s">
        <v>3991</v>
      </c>
    </row>
    <row r="370" spans="5:8" x14ac:dyDescent="0.25">
      <c r="E370" t="s">
        <v>3439</v>
      </c>
      <c r="F370" t="s">
        <v>2016</v>
      </c>
      <c r="G370" t="s">
        <v>4362</v>
      </c>
      <c r="H370" t="s">
        <v>3439</v>
      </c>
    </row>
    <row r="371" spans="5:8" x14ac:dyDescent="0.25">
      <c r="E371" t="s">
        <v>2991</v>
      </c>
      <c r="F371" t="s">
        <v>1920</v>
      </c>
      <c r="G371" t="s">
        <v>4362</v>
      </c>
      <c r="H371" t="s">
        <v>2991</v>
      </c>
    </row>
    <row r="372" spans="5:8" x14ac:dyDescent="0.25">
      <c r="E372" t="s">
        <v>3551</v>
      </c>
      <c r="F372" t="s">
        <v>2141</v>
      </c>
      <c r="G372" t="s">
        <v>4362</v>
      </c>
      <c r="H372" t="s">
        <v>3551</v>
      </c>
    </row>
    <row r="373" spans="5:8" x14ac:dyDescent="0.25">
      <c r="E373" t="s">
        <v>3528</v>
      </c>
      <c r="F373" t="s">
        <v>1974</v>
      </c>
      <c r="G373" t="s">
        <v>4362</v>
      </c>
      <c r="H373" t="s">
        <v>3528</v>
      </c>
    </row>
    <row r="374" spans="5:8" x14ac:dyDescent="0.25">
      <c r="E374" t="s">
        <v>4110</v>
      </c>
      <c r="F374" t="s">
        <v>2933</v>
      </c>
      <c r="G374" t="s">
        <v>4362</v>
      </c>
      <c r="H374" t="s">
        <v>4110</v>
      </c>
    </row>
    <row r="375" spans="5:8" x14ac:dyDescent="0.25">
      <c r="E375" t="s">
        <v>3845</v>
      </c>
      <c r="F375" t="s">
        <v>2701</v>
      </c>
      <c r="G375" t="s">
        <v>4362</v>
      </c>
      <c r="H375" t="s">
        <v>3845</v>
      </c>
    </row>
    <row r="376" spans="5:8" x14ac:dyDescent="0.25">
      <c r="E376" t="s">
        <v>4182</v>
      </c>
      <c r="F376" t="s">
        <v>1949</v>
      </c>
      <c r="G376" t="s">
        <v>4362</v>
      </c>
      <c r="H376" t="s">
        <v>4182</v>
      </c>
    </row>
    <row r="377" spans="5:8" x14ac:dyDescent="0.25">
      <c r="E377" t="s">
        <v>3952</v>
      </c>
      <c r="F377" t="s">
        <v>2629</v>
      </c>
      <c r="G377" t="s">
        <v>4362</v>
      </c>
      <c r="H377" t="s">
        <v>3952</v>
      </c>
    </row>
    <row r="378" spans="5:8" x14ac:dyDescent="0.25">
      <c r="E378" t="s">
        <v>3553</v>
      </c>
      <c r="F378" t="s">
        <v>2407</v>
      </c>
      <c r="G378" t="s">
        <v>4362</v>
      </c>
      <c r="H378" t="s">
        <v>3553</v>
      </c>
    </row>
    <row r="379" spans="5:8" x14ac:dyDescent="0.25">
      <c r="E379" t="s">
        <v>3842</v>
      </c>
      <c r="F379" t="s">
        <v>1855</v>
      </c>
      <c r="G379" t="s">
        <v>4362</v>
      </c>
      <c r="H379" t="s">
        <v>3842</v>
      </c>
    </row>
    <row r="380" spans="5:8" x14ac:dyDescent="0.25">
      <c r="E380" t="s">
        <v>2984</v>
      </c>
      <c r="F380" t="s">
        <v>2161</v>
      </c>
      <c r="G380" t="s">
        <v>4362</v>
      </c>
      <c r="H380" t="s">
        <v>2984</v>
      </c>
    </row>
    <row r="381" spans="5:8" x14ac:dyDescent="0.25">
      <c r="E381" t="s">
        <v>4096</v>
      </c>
      <c r="F381" t="s">
        <v>2043</v>
      </c>
      <c r="G381" t="s">
        <v>4362</v>
      </c>
      <c r="H381" t="s">
        <v>4096</v>
      </c>
    </row>
    <row r="382" spans="5:8" x14ac:dyDescent="0.25">
      <c r="E382" t="s">
        <v>3167</v>
      </c>
      <c r="F382" t="s">
        <v>2175</v>
      </c>
      <c r="G382" t="s">
        <v>4362</v>
      </c>
      <c r="H382" t="s">
        <v>3167</v>
      </c>
    </row>
    <row r="383" spans="5:8" x14ac:dyDescent="0.25">
      <c r="E383" t="s">
        <v>4093</v>
      </c>
      <c r="F383" t="s">
        <v>2257</v>
      </c>
      <c r="G383" t="s">
        <v>4362</v>
      </c>
      <c r="H383" t="s">
        <v>4093</v>
      </c>
    </row>
    <row r="384" spans="5:8" x14ac:dyDescent="0.25">
      <c r="E384" t="s">
        <v>3953</v>
      </c>
      <c r="F384" t="s">
        <v>2527</v>
      </c>
      <c r="G384" t="s">
        <v>4362</v>
      </c>
      <c r="H384" t="s">
        <v>3953</v>
      </c>
    </row>
    <row r="385" spans="5:8" x14ac:dyDescent="0.25">
      <c r="E385" t="s">
        <v>2985</v>
      </c>
      <c r="F385" t="s">
        <v>2352</v>
      </c>
      <c r="G385" t="s">
        <v>4362</v>
      </c>
      <c r="H385" t="s">
        <v>2985</v>
      </c>
    </row>
    <row r="386" spans="5:8" x14ac:dyDescent="0.25">
      <c r="E386" t="s">
        <v>3892</v>
      </c>
      <c r="F386" t="s">
        <v>2820</v>
      </c>
      <c r="G386" t="s">
        <v>4362</v>
      </c>
      <c r="H386" t="s">
        <v>3892</v>
      </c>
    </row>
    <row r="387" spans="5:8" x14ac:dyDescent="0.25">
      <c r="E387" t="s">
        <v>3440</v>
      </c>
      <c r="F387" t="s">
        <v>2044</v>
      </c>
      <c r="G387" t="s">
        <v>4362</v>
      </c>
      <c r="H387" t="s">
        <v>3440</v>
      </c>
    </row>
    <row r="388" spans="5:8" x14ac:dyDescent="0.25">
      <c r="E388" t="s">
        <v>2989</v>
      </c>
      <c r="F388" t="s">
        <v>2361</v>
      </c>
      <c r="G388" t="s">
        <v>4362</v>
      </c>
      <c r="H388" t="s">
        <v>2989</v>
      </c>
    </row>
    <row r="389" spans="5:8" x14ac:dyDescent="0.25">
      <c r="E389" t="s">
        <v>4183</v>
      </c>
      <c r="F389" t="s">
        <v>2332</v>
      </c>
      <c r="G389" t="s">
        <v>4362</v>
      </c>
      <c r="H389" t="s">
        <v>4183</v>
      </c>
    </row>
    <row r="390" spans="5:8" x14ac:dyDescent="0.25">
      <c r="E390" t="s">
        <v>3923</v>
      </c>
      <c r="F390" t="s">
        <v>2384</v>
      </c>
      <c r="G390" t="s">
        <v>4362</v>
      </c>
      <c r="H390" t="s">
        <v>3923</v>
      </c>
    </row>
    <row r="391" spans="5:8" x14ac:dyDescent="0.25">
      <c r="E391" t="s">
        <v>4106</v>
      </c>
      <c r="F391" t="s">
        <v>2539</v>
      </c>
      <c r="G391" t="s">
        <v>4362</v>
      </c>
      <c r="H391" t="s">
        <v>4106</v>
      </c>
    </row>
    <row r="392" spans="5:8" x14ac:dyDescent="0.25">
      <c r="E392" t="s">
        <v>3166</v>
      </c>
      <c r="F392" t="s">
        <v>1870</v>
      </c>
      <c r="G392" t="s">
        <v>4362</v>
      </c>
      <c r="H392" t="s">
        <v>3166</v>
      </c>
    </row>
    <row r="393" spans="5:8" x14ac:dyDescent="0.25">
      <c r="E393" t="s">
        <v>3441</v>
      </c>
      <c r="F393" t="s">
        <v>2285</v>
      </c>
      <c r="G393" t="s">
        <v>4362</v>
      </c>
      <c r="H393" t="s">
        <v>3441</v>
      </c>
    </row>
    <row r="394" spans="5:8" x14ac:dyDescent="0.25">
      <c r="E394" t="s">
        <v>3959</v>
      </c>
      <c r="F394" t="s">
        <v>2090</v>
      </c>
      <c r="G394" t="s">
        <v>4362</v>
      </c>
      <c r="H394" t="s">
        <v>3959</v>
      </c>
    </row>
    <row r="395" spans="5:8" x14ac:dyDescent="0.25">
      <c r="E395" t="s">
        <v>3981</v>
      </c>
      <c r="F395" t="s">
        <v>2029</v>
      </c>
      <c r="G395" t="s">
        <v>4362</v>
      </c>
      <c r="H395" t="s">
        <v>3981</v>
      </c>
    </row>
    <row r="396" spans="5:8" x14ac:dyDescent="0.25">
      <c r="E396" t="s">
        <v>2987</v>
      </c>
      <c r="F396" t="s">
        <v>2664</v>
      </c>
      <c r="G396" t="s">
        <v>4362</v>
      </c>
      <c r="H396" t="s">
        <v>2987</v>
      </c>
    </row>
    <row r="397" spans="5:8" x14ac:dyDescent="0.25">
      <c r="E397" t="s">
        <v>3442</v>
      </c>
      <c r="F397" t="s">
        <v>2059</v>
      </c>
      <c r="G397" t="s">
        <v>4362</v>
      </c>
      <c r="H397" t="s">
        <v>3442</v>
      </c>
    </row>
    <row r="398" spans="5:8" x14ac:dyDescent="0.25">
      <c r="E398" t="s">
        <v>3838</v>
      </c>
      <c r="F398" t="s">
        <v>2974</v>
      </c>
      <c r="G398" t="s">
        <v>4362</v>
      </c>
      <c r="H398" t="s">
        <v>3838</v>
      </c>
    </row>
    <row r="399" spans="5:8" x14ac:dyDescent="0.25">
      <c r="E399" t="s">
        <v>3954</v>
      </c>
      <c r="F399" t="s">
        <v>2116</v>
      </c>
      <c r="G399" t="s">
        <v>4362</v>
      </c>
      <c r="H399" t="s">
        <v>3954</v>
      </c>
    </row>
    <row r="400" spans="5:8" x14ac:dyDescent="0.25">
      <c r="E400" t="s">
        <v>3982</v>
      </c>
      <c r="F400" t="s">
        <v>2889</v>
      </c>
      <c r="G400" t="s">
        <v>4362</v>
      </c>
      <c r="H400" t="s">
        <v>3982</v>
      </c>
    </row>
    <row r="401" spans="5:8" x14ac:dyDescent="0.25">
      <c r="E401" t="s">
        <v>3983</v>
      </c>
      <c r="F401" t="s">
        <v>2216</v>
      </c>
      <c r="G401" t="s">
        <v>4362</v>
      </c>
      <c r="H401" t="s">
        <v>3983</v>
      </c>
    </row>
    <row r="402" spans="5:8" x14ac:dyDescent="0.25">
      <c r="E402" t="s">
        <v>3552</v>
      </c>
      <c r="F402" t="s">
        <v>2402</v>
      </c>
      <c r="G402" t="s">
        <v>4362</v>
      </c>
      <c r="H402" t="s">
        <v>3552</v>
      </c>
    </row>
    <row r="403" spans="5:8" x14ac:dyDescent="0.25">
      <c r="E403" t="s">
        <v>3992</v>
      </c>
      <c r="F403" t="s">
        <v>2569</v>
      </c>
      <c r="G403" t="s">
        <v>4362</v>
      </c>
      <c r="H403" t="s">
        <v>3992</v>
      </c>
    </row>
    <row r="404" spans="5:8" x14ac:dyDescent="0.25">
      <c r="E404" t="s">
        <v>3993</v>
      </c>
      <c r="F404" t="s">
        <v>1814</v>
      </c>
      <c r="G404" t="s">
        <v>4362</v>
      </c>
      <c r="H404" t="s">
        <v>3993</v>
      </c>
    </row>
    <row r="405" spans="5:8" x14ac:dyDescent="0.25">
      <c r="E405" t="s">
        <v>4097</v>
      </c>
      <c r="F405" t="s">
        <v>2633</v>
      </c>
      <c r="G405" t="s">
        <v>4362</v>
      </c>
      <c r="H405" t="s">
        <v>4097</v>
      </c>
    </row>
    <row r="406" spans="5:8" x14ac:dyDescent="0.25">
      <c r="E406" t="s">
        <v>4094</v>
      </c>
      <c r="F406" t="s">
        <v>2798</v>
      </c>
      <c r="G406" t="s">
        <v>4362</v>
      </c>
      <c r="H406" t="s">
        <v>4094</v>
      </c>
    </row>
    <row r="407" spans="5:8" x14ac:dyDescent="0.25">
      <c r="E407" t="s">
        <v>3988</v>
      </c>
      <c r="F407" t="s">
        <v>2263</v>
      </c>
      <c r="G407" t="s">
        <v>4362</v>
      </c>
      <c r="H407" t="s">
        <v>3988</v>
      </c>
    </row>
    <row r="408" spans="5:8" x14ac:dyDescent="0.25">
      <c r="E408" t="s">
        <v>4111</v>
      </c>
      <c r="F408" t="s">
        <v>1972</v>
      </c>
      <c r="G408" t="s">
        <v>4362</v>
      </c>
      <c r="H408" t="s">
        <v>4111</v>
      </c>
    </row>
    <row r="409" spans="5:8" x14ac:dyDescent="0.25">
      <c r="E409" t="s">
        <v>3529</v>
      </c>
      <c r="F409" t="s">
        <v>2768</v>
      </c>
      <c r="G409" t="s">
        <v>4362</v>
      </c>
      <c r="H409" t="s">
        <v>3529</v>
      </c>
    </row>
    <row r="410" spans="5:8" x14ac:dyDescent="0.25">
      <c r="E410" t="s">
        <v>3168</v>
      </c>
      <c r="F410" t="s">
        <v>2758</v>
      </c>
      <c r="G410" t="s">
        <v>4362</v>
      </c>
      <c r="H410" t="s">
        <v>3168</v>
      </c>
    </row>
    <row r="411" spans="5:8" x14ac:dyDescent="0.25">
      <c r="E411" t="s">
        <v>3956</v>
      </c>
      <c r="F411" t="s">
        <v>2797</v>
      </c>
      <c r="G411" t="s">
        <v>4362</v>
      </c>
      <c r="H411" t="s">
        <v>3956</v>
      </c>
    </row>
    <row r="412" spans="5:8" x14ac:dyDescent="0.25">
      <c r="E412" t="s">
        <v>3958</v>
      </c>
      <c r="F412" t="s">
        <v>2493</v>
      </c>
      <c r="G412" t="s">
        <v>4362</v>
      </c>
      <c r="H412" t="s">
        <v>3958</v>
      </c>
    </row>
    <row r="413" spans="5:8" x14ac:dyDescent="0.25">
      <c r="E413" t="s">
        <v>2986</v>
      </c>
      <c r="F413" t="s">
        <v>2430</v>
      </c>
      <c r="G413" t="s">
        <v>4362</v>
      </c>
      <c r="H413" t="s">
        <v>2986</v>
      </c>
    </row>
    <row r="414" spans="5:8" x14ac:dyDescent="0.25">
      <c r="E414" t="s">
        <v>3443</v>
      </c>
      <c r="F414" t="s">
        <v>1980</v>
      </c>
      <c r="G414" t="s">
        <v>4362</v>
      </c>
      <c r="H414" t="s">
        <v>3443</v>
      </c>
    </row>
    <row r="415" spans="5:8" x14ac:dyDescent="0.25">
      <c r="E415" t="s">
        <v>3994</v>
      </c>
      <c r="F415" t="s">
        <v>1962</v>
      </c>
      <c r="G415" t="s">
        <v>4362</v>
      </c>
      <c r="H415" t="s">
        <v>3994</v>
      </c>
    </row>
    <row r="416" spans="5:8" x14ac:dyDescent="0.25">
      <c r="E416" t="s">
        <v>4186</v>
      </c>
      <c r="F416" t="s">
        <v>2499</v>
      </c>
      <c r="G416" t="s">
        <v>4362</v>
      </c>
      <c r="H416" t="s">
        <v>4186</v>
      </c>
    </row>
    <row r="417" spans="5:8" x14ac:dyDescent="0.25">
      <c r="E417" t="s">
        <v>3996</v>
      </c>
      <c r="F417" t="s">
        <v>1903</v>
      </c>
      <c r="G417" t="s">
        <v>4362</v>
      </c>
      <c r="H417" t="s">
        <v>3996</v>
      </c>
    </row>
    <row r="418" spans="5:8" x14ac:dyDescent="0.25">
      <c r="E418" t="s">
        <v>3843</v>
      </c>
      <c r="F418" t="s">
        <v>2619</v>
      </c>
      <c r="G418" t="s">
        <v>4362</v>
      </c>
      <c r="H418" t="s">
        <v>3843</v>
      </c>
    </row>
    <row r="419" spans="5:8" x14ac:dyDescent="0.25">
      <c r="E419" t="s">
        <v>4184</v>
      </c>
      <c r="F419" t="s">
        <v>2759</v>
      </c>
      <c r="G419" t="s">
        <v>4362</v>
      </c>
      <c r="H419" t="s">
        <v>4184</v>
      </c>
    </row>
    <row r="420" spans="5:8" x14ac:dyDescent="0.25">
      <c r="E420" t="s">
        <v>2994</v>
      </c>
      <c r="F420" t="s">
        <v>2714</v>
      </c>
      <c r="G420" t="s">
        <v>4362</v>
      </c>
      <c r="H420" t="s">
        <v>2994</v>
      </c>
    </row>
    <row r="421" spans="5:8" x14ac:dyDescent="0.25">
      <c r="E421" t="s">
        <v>3151</v>
      </c>
      <c r="F421" t="s">
        <v>2304</v>
      </c>
      <c r="G421" t="s">
        <v>4364</v>
      </c>
      <c r="H421" t="s">
        <v>3151</v>
      </c>
    </row>
    <row r="422" spans="5:8" x14ac:dyDescent="0.25">
      <c r="E422" t="s">
        <v>3928</v>
      </c>
      <c r="F422" t="s">
        <v>2708</v>
      </c>
      <c r="G422" t="s">
        <v>4364</v>
      </c>
      <c r="H422" t="s">
        <v>3928</v>
      </c>
    </row>
    <row r="423" spans="5:8" x14ac:dyDescent="0.25">
      <c r="E423" t="s">
        <v>3152</v>
      </c>
      <c r="F423" t="s">
        <v>2859</v>
      </c>
      <c r="G423" t="s">
        <v>4364</v>
      </c>
      <c r="H423" t="s">
        <v>3152</v>
      </c>
    </row>
    <row r="424" spans="5:8" x14ac:dyDescent="0.25">
      <c r="E424" t="s">
        <v>3157</v>
      </c>
      <c r="F424" t="s">
        <v>2045</v>
      </c>
      <c r="G424" t="s">
        <v>4364</v>
      </c>
      <c r="H424" t="s">
        <v>3157</v>
      </c>
    </row>
    <row r="425" spans="5:8" x14ac:dyDescent="0.25">
      <c r="E425" t="s">
        <v>4047</v>
      </c>
      <c r="F425" t="s">
        <v>2070</v>
      </c>
      <c r="G425" t="s">
        <v>4364</v>
      </c>
      <c r="H425" t="s">
        <v>4047</v>
      </c>
    </row>
    <row r="426" spans="5:8" x14ac:dyDescent="0.25">
      <c r="E426" t="s">
        <v>3704</v>
      </c>
      <c r="F426" t="s">
        <v>2318</v>
      </c>
      <c r="G426" t="s">
        <v>4364</v>
      </c>
      <c r="H426" t="s">
        <v>3704</v>
      </c>
    </row>
    <row r="427" spans="5:8" x14ac:dyDescent="0.25">
      <c r="E427" t="s">
        <v>3930</v>
      </c>
      <c r="F427" t="s">
        <v>2510</v>
      </c>
      <c r="G427" t="s">
        <v>4364</v>
      </c>
      <c r="H427" t="s">
        <v>3930</v>
      </c>
    </row>
    <row r="428" spans="5:8" x14ac:dyDescent="0.25">
      <c r="E428" t="s">
        <v>3601</v>
      </c>
      <c r="F428" t="s">
        <v>2580</v>
      </c>
      <c r="G428" t="s">
        <v>4364</v>
      </c>
      <c r="H428" t="s">
        <v>3601</v>
      </c>
    </row>
    <row r="429" spans="5:8" x14ac:dyDescent="0.25">
      <c r="E429" t="s">
        <v>3284</v>
      </c>
      <c r="F429" t="s">
        <v>2265</v>
      </c>
      <c r="G429" t="s">
        <v>4364</v>
      </c>
      <c r="H429" t="s">
        <v>3284</v>
      </c>
    </row>
    <row r="430" spans="5:8" x14ac:dyDescent="0.25">
      <c r="E430" t="s">
        <v>6650</v>
      </c>
      <c r="F430" t="s">
        <v>2761</v>
      </c>
      <c r="G430" t="s">
        <v>4364</v>
      </c>
      <c r="H430" t="s">
        <v>6650</v>
      </c>
    </row>
    <row r="431" spans="5:8" x14ac:dyDescent="0.25">
      <c r="E431" t="s">
        <v>3835</v>
      </c>
      <c r="F431" t="s">
        <v>2547</v>
      </c>
      <c r="G431" t="s">
        <v>4364</v>
      </c>
      <c r="H431" t="s">
        <v>3835</v>
      </c>
    </row>
    <row r="432" spans="5:8" x14ac:dyDescent="0.25">
      <c r="E432" t="s">
        <v>3085</v>
      </c>
      <c r="F432" t="s">
        <v>2401</v>
      </c>
      <c r="G432" t="s">
        <v>4364</v>
      </c>
      <c r="H432" t="s">
        <v>3085</v>
      </c>
    </row>
    <row r="433" spans="5:8" x14ac:dyDescent="0.25">
      <c r="E433" t="s">
        <v>3931</v>
      </c>
      <c r="F433" t="s">
        <v>2052</v>
      </c>
      <c r="G433" t="s">
        <v>4364</v>
      </c>
      <c r="H433" t="s">
        <v>3931</v>
      </c>
    </row>
    <row r="434" spans="5:8" x14ac:dyDescent="0.25">
      <c r="E434" t="s">
        <v>3285</v>
      </c>
      <c r="F434" t="s">
        <v>2639</v>
      </c>
      <c r="G434" t="s">
        <v>4364</v>
      </c>
      <c r="H434" t="s">
        <v>3285</v>
      </c>
    </row>
    <row r="435" spans="5:8" x14ac:dyDescent="0.25">
      <c r="E435" t="s">
        <v>4048</v>
      </c>
      <c r="F435" t="s">
        <v>2968</v>
      </c>
      <c r="G435" t="s">
        <v>4364</v>
      </c>
      <c r="H435" t="s">
        <v>4048</v>
      </c>
    </row>
    <row r="436" spans="5:8" x14ac:dyDescent="0.25">
      <c r="E436" t="s">
        <v>3369</v>
      </c>
      <c r="F436" t="s">
        <v>2414</v>
      </c>
      <c r="G436" t="s">
        <v>4364</v>
      </c>
      <c r="H436" t="s">
        <v>3369</v>
      </c>
    </row>
    <row r="437" spans="5:8" x14ac:dyDescent="0.25">
      <c r="E437" t="s">
        <v>3086</v>
      </c>
      <c r="F437" t="s">
        <v>2698</v>
      </c>
      <c r="G437" t="s">
        <v>4364</v>
      </c>
      <c r="H437" t="s">
        <v>3086</v>
      </c>
    </row>
    <row r="438" spans="5:8" x14ac:dyDescent="0.25">
      <c r="E438" t="s">
        <v>3096</v>
      </c>
      <c r="F438" t="s">
        <v>2922</v>
      </c>
      <c r="G438" t="s">
        <v>4364</v>
      </c>
      <c r="H438" t="s">
        <v>3096</v>
      </c>
    </row>
    <row r="439" spans="5:8" x14ac:dyDescent="0.25">
      <c r="E439" t="s">
        <v>3153</v>
      </c>
      <c r="F439" t="s">
        <v>2017</v>
      </c>
      <c r="G439" t="s">
        <v>4364</v>
      </c>
      <c r="H439" t="s">
        <v>3153</v>
      </c>
    </row>
    <row r="440" spans="5:8" x14ac:dyDescent="0.25">
      <c r="E440" t="s">
        <v>3764</v>
      </c>
      <c r="F440" t="s">
        <v>2287</v>
      </c>
      <c r="G440" t="s">
        <v>4364</v>
      </c>
      <c r="H440" t="s">
        <v>3764</v>
      </c>
    </row>
    <row r="441" spans="5:8" x14ac:dyDescent="0.25">
      <c r="E441" t="s">
        <v>3097</v>
      </c>
      <c r="F441" t="s">
        <v>2962</v>
      </c>
      <c r="G441" t="s">
        <v>4364</v>
      </c>
      <c r="H441" t="s">
        <v>3097</v>
      </c>
    </row>
    <row r="442" spans="5:8" x14ac:dyDescent="0.25">
      <c r="E442" t="s">
        <v>3091</v>
      </c>
      <c r="F442" t="s">
        <v>2498</v>
      </c>
      <c r="G442" t="s">
        <v>4364</v>
      </c>
      <c r="H442" t="s">
        <v>3091</v>
      </c>
    </row>
    <row r="443" spans="5:8" x14ac:dyDescent="0.25">
      <c r="E443" t="s">
        <v>3154</v>
      </c>
      <c r="F443" t="s">
        <v>2606</v>
      </c>
      <c r="G443" t="s">
        <v>4364</v>
      </c>
      <c r="H443" t="s">
        <v>3154</v>
      </c>
    </row>
    <row r="444" spans="5:8" x14ac:dyDescent="0.25">
      <c r="E444" t="s">
        <v>3093</v>
      </c>
      <c r="F444" t="s">
        <v>2136</v>
      </c>
      <c r="G444" t="s">
        <v>4364</v>
      </c>
      <c r="H444" t="s">
        <v>3093</v>
      </c>
    </row>
    <row r="445" spans="5:8" x14ac:dyDescent="0.25">
      <c r="E445" t="s">
        <v>3087</v>
      </c>
      <c r="F445" t="s">
        <v>2843</v>
      </c>
      <c r="G445" t="s">
        <v>4364</v>
      </c>
      <c r="H445" t="s">
        <v>3087</v>
      </c>
    </row>
    <row r="446" spans="5:8" x14ac:dyDescent="0.25">
      <c r="E446" t="s">
        <v>3155</v>
      </c>
      <c r="F446" t="s">
        <v>2464</v>
      </c>
      <c r="G446" t="s">
        <v>4364</v>
      </c>
      <c r="H446" t="s">
        <v>3155</v>
      </c>
    </row>
    <row r="447" spans="5:8" x14ac:dyDescent="0.25">
      <c r="E447" t="s">
        <v>3600</v>
      </c>
      <c r="F447" t="s">
        <v>2577</v>
      </c>
      <c r="G447" t="s">
        <v>4364</v>
      </c>
      <c r="H447" t="s">
        <v>3600</v>
      </c>
    </row>
    <row r="448" spans="5:8" x14ac:dyDescent="0.25">
      <c r="E448" t="s">
        <v>4046</v>
      </c>
      <c r="F448" t="s">
        <v>1954</v>
      </c>
      <c r="G448" t="s">
        <v>4364</v>
      </c>
      <c r="H448" t="s">
        <v>4046</v>
      </c>
    </row>
    <row r="449" spans="5:8" x14ac:dyDescent="0.25">
      <c r="E449" t="s">
        <v>3387</v>
      </c>
      <c r="F449" t="s">
        <v>2050</v>
      </c>
      <c r="G449" t="s">
        <v>4364</v>
      </c>
      <c r="H449" t="s">
        <v>3387</v>
      </c>
    </row>
    <row r="450" spans="5:8" x14ac:dyDescent="0.25">
      <c r="E450" t="s">
        <v>3088</v>
      </c>
      <c r="F450" t="s">
        <v>1935</v>
      </c>
      <c r="G450" t="s">
        <v>4364</v>
      </c>
      <c r="H450" t="s">
        <v>3088</v>
      </c>
    </row>
    <row r="451" spans="5:8" x14ac:dyDescent="0.25">
      <c r="E451" t="s">
        <v>3599</v>
      </c>
      <c r="F451" t="s">
        <v>2311</v>
      </c>
      <c r="G451" t="s">
        <v>4364</v>
      </c>
      <c r="H451" t="s">
        <v>3599</v>
      </c>
    </row>
    <row r="452" spans="5:8" x14ac:dyDescent="0.25">
      <c r="E452" t="s">
        <v>3706</v>
      </c>
      <c r="F452" t="s">
        <v>2232</v>
      </c>
      <c r="G452" t="s">
        <v>4364</v>
      </c>
      <c r="H452" t="s">
        <v>3706</v>
      </c>
    </row>
    <row r="453" spans="5:8" x14ac:dyDescent="0.25">
      <c r="E453" t="s">
        <v>3705</v>
      </c>
      <c r="F453" t="s">
        <v>1882</v>
      </c>
      <c r="G453" t="s">
        <v>4364</v>
      </c>
      <c r="H453" t="s">
        <v>3705</v>
      </c>
    </row>
    <row r="454" spans="5:8" x14ac:dyDescent="0.25">
      <c r="E454" t="s">
        <v>3836</v>
      </c>
      <c r="F454" t="s">
        <v>2697</v>
      </c>
      <c r="G454" t="s">
        <v>4364</v>
      </c>
      <c r="H454" t="s">
        <v>3836</v>
      </c>
    </row>
    <row r="455" spans="5:8" x14ac:dyDescent="0.25">
      <c r="E455" t="s">
        <v>3147</v>
      </c>
      <c r="F455" t="s">
        <v>2440</v>
      </c>
      <c r="G455" t="s">
        <v>4364</v>
      </c>
      <c r="H455" t="s">
        <v>3147</v>
      </c>
    </row>
    <row r="456" spans="5:8" x14ac:dyDescent="0.25">
      <c r="E456" t="s">
        <v>3095</v>
      </c>
      <c r="F456" t="s">
        <v>2231</v>
      </c>
      <c r="G456" t="s">
        <v>4364</v>
      </c>
      <c r="H456" t="s">
        <v>3095</v>
      </c>
    </row>
    <row r="457" spans="5:8" x14ac:dyDescent="0.25">
      <c r="E457" t="s">
        <v>3707</v>
      </c>
      <c r="F457" t="s">
        <v>2038</v>
      </c>
      <c r="G457" t="s">
        <v>4364</v>
      </c>
      <c r="H457" t="s">
        <v>3707</v>
      </c>
    </row>
    <row r="458" spans="5:8" x14ac:dyDescent="0.25">
      <c r="E458" t="s">
        <v>3156</v>
      </c>
      <c r="F458" t="s">
        <v>1913</v>
      </c>
      <c r="G458" t="s">
        <v>4364</v>
      </c>
      <c r="H458" t="s">
        <v>3156</v>
      </c>
    </row>
    <row r="459" spans="5:8" x14ac:dyDescent="0.25">
      <c r="E459" t="s">
        <v>3094</v>
      </c>
      <c r="F459" t="s">
        <v>2033</v>
      </c>
      <c r="G459" t="s">
        <v>4364</v>
      </c>
      <c r="H459" t="s">
        <v>3094</v>
      </c>
    </row>
    <row r="460" spans="5:8" x14ac:dyDescent="0.25">
      <c r="E460" t="s">
        <v>3089</v>
      </c>
      <c r="F460" t="s">
        <v>2690</v>
      </c>
      <c r="G460" t="s">
        <v>4364</v>
      </c>
      <c r="H460" t="s">
        <v>3089</v>
      </c>
    </row>
    <row r="461" spans="5:8" x14ac:dyDescent="0.25">
      <c r="E461" t="s">
        <v>3929</v>
      </c>
      <c r="F461" t="s">
        <v>2677</v>
      </c>
      <c r="G461" t="s">
        <v>4364</v>
      </c>
      <c r="H461" t="s">
        <v>3929</v>
      </c>
    </row>
    <row r="462" spans="5:8" x14ac:dyDescent="0.25">
      <c r="E462" t="s">
        <v>3602</v>
      </c>
      <c r="F462" t="s">
        <v>2705</v>
      </c>
      <c r="G462" t="s">
        <v>4364</v>
      </c>
      <c r="H462" t="s">
        <v>3602</v>
      </c>
    </row>
    <row r="463" spans="5:8" x14ac:dyDescent="0.25">
      <c r="E463" t="s">
        <v>3092</v>
      </c>
      <c r="F463" t="s">
        <v>2817</v>
      </c>
      <c r="G463" t="s">
        <v>4364</v>
      </c>
      <c r="H463" t="s">
        <v>3092</v>
      </c>
    </row>
    <row r="464" spans="5:8" x14ac:dyDescent="0.25">
      <c r="E464" t="s">
        <v>3603</v>
      </c>
      <c r="F464" t="s">
        <v>2649</v>
      </c>
      <c r="G464" t="s">
        <v>4364</v>
      </c>
      <c r="H464" t="s">
        <v>3603</v>
      </c>
    </row>
    <row r="465" spans="5:8" x14ac:dyDescent="0.25">
      <c r="E465" t="s">
        <v>3598</v>
      </c>
      <c r="F465" t="s">
        <v>2023</v>
      </c>
      <c r="G465" t="s">
        <v>4364</v>
      </c>
      <c r="H465" t="s">
        <v>3598</v>
      </c>
    </row>
    <row r="466" spans="5:8" x14ac:dyDescent="0.25">
      <c r="E466" t="s">
        <v>3090</v>
      </c>
      <c r="F466" t="s">
        <v>2047</v>
      </c>
      <c r="G466" t="s">
        <v>4364</v>
      </c>
      <c r="H466" t="s">
        <v>3090</v>
      </c>
    </row>
    <row r="467" spans="5:8" x14ac:dyDescent="0.25">
      <c r="E467" t="s">
        <v>2997</v>
      </c>
      <c r="F467" t="s">
        <v>2483</v>
      </c>
      <c r="G467" t="s">
        <v>4365</v>
      </c>
      <c r="H467" t="s">
        <v>2997</v>
      </c>
    </row>
    <row r="468" spans="5:8" x14ac:dyDescent="0.25">
      <c r="E468" t="s">
        <v>3172</v>
      </c>
      <c r="F468" t="s">
        <v>2631</v>
      </c>
      <c r="G468" t="s">
        <v>4365</v>
      </c>
      <c r="H468" t="s">
        <v>3172</v>
      </c>
    </row>
    <row r="469" spans="5:8" x14ac:dyDescent="0.25">
      <c r="E469" t="s">
        <v>3703</v>
      </c>
      <c r="F469" t="s">
        <v>2912</v>
      </c>
      <c r="G469" t="s">
        <v>4365</v>
      </c>
      <c r="H469" t="s">
        <v>3703</v>
      </c>
    </row>
    <row r="470" spans="5:8" x14ac:dyDescent="0.25">
      <c r="E470" t="s">
        <v>3820</v>
      </c>
      <c r="F470" t="s">
        <v>2294</v>
      </c>
      <c r="G470" t="s">
        <v>4365</v>
      </c>
      <c r="H470" t="s">
        <v>3820</v>
      </c>
    </row>
    <row r="471" spans="5:8" x14ac:dyDescent="0.25">
      <c r="E471" t="s">
        <v>3630</v>
      </c>
      <c r="F471" t="s">
        <v>2650</v>
      </c>
      <c r="G471" t="s">
        <v>4365</v>
      </c>
      <c r="H471" t="s">
        <v>3630</v>
      </c>
    </row>
    <row r="472" spans="5:8" x14ac:dyDescent="0.25">
      <c r="E472" t="s">
        <v>4143</v>
      </c>
      <c r="F472" t="s">
        <v>2105</v>
      </c>
      <c r="G472" t="s">
        <v>4365</v>
      </c>
      <c r="H472" t="s">
        <v>4143</v>
      </c>
    </row>
    <row r="473" spans="5:8" x14ac:dyDescent="0.25">
      <c r="E473" t="s">
        <v>3464</v>
      </c>
      <c r="F473" t="s">
        <v>2915</v>
      </c>
      <c r="G473" t="s">
        <v>4365</v>
      </c>
      <c r="H473" t="s">
        <v>3464</v>
      </c>
    </row>
    <row r="474" spans="5:8" x14ac:dyDescent="0.25">
      <c r="E474" t="s">
        <v>4147</v>
      </c>
      <c r="F474" t="s">
        <v>2024</v>
      </c>
      <c r="G474" t="s">
        <v>4365</v>
      </c>
      <c r="H474" t="s">
        <v>4147</v>
      </c>
    </row>
    <row r="475" spans="5:8" x14ac:dyDescent="0.25">
      <c r="E475" t="s">
        <v>3382</v>
      </c>
      <c r="F475" t="s">
        <v>2484</v>
      </c>
      <c r="G475" t="s">
        <v>4365</v>
      </c>
      <c r="H475" t="s">
        <v>3382</v>
      </c>
    </row>
    <row r="476" spans="5:8" x14ac:dyDescent="0.25">
      <c r="E476" t="s">
        <v>4144</v>
      </c>
      <c r="F476" t="s">
        <v>2656</v>
      </c>
      <c r="G476" t="s">
        <v>4365</v>
      </c>
      <c r="H476" t="s">
        <v>4144</v>
      </c>
    </row>
    <row r="477" spans="5:8" x14ac:dyDescent="0.25">
      <c r="E477" t="s">
        <v>3825</v>
      </c>
      <c r="F477" t="s">
        <v>2625</v>
      </c>
      <c r="G477" t="s">
        <v>4365</v>
      </c>
      <c r="H477" t="s">
        <v>3825</v>
      </c>
    </row>
    <row r="478" spans="5:8" x14ac:dyDescent="0.25">
      <c r="E478" t="s">
        <v>3822</v>
      </c>
      <c r="F478" t="s">
        <v>2917</v>
      </c>
      <c r="G478" t="s">
        <v>4365</v>
      </c>
      <c r="H478" t="s">
        <v>3822</v>
      </c>
    </row>
    <row r="479" spans="5:8" x14ac:dyDescent="0.25">
      <c r="E479" t="s">
        <v>4189</v>
      </c>
      <c r="F479" t="s">
        <v>2030</v>
      </c>
      <c r="G479" t="s">
        <v>4365</v>
      </c>
      <c r="H479" t="s">
        <v>4189</v>
      </c>
    </row>
    <row r="480" spans="5:8" x14ac:dyDescent="0.25">
      <c r="E480" t="s">
        <v>4148</v>
      </c>
      <c r="F480" t="s">
        <v>1989</v>
      </c>
      <c r="G480" t="s">
        <v>4365</v>
      </c>
      <c r="H480" t="s">
        <v>4148</v>
      </c>
    </row>
    <row r="481" spans="5:8" x14ac:dyDescent="0.25">
      <c r="E481" t="s">
        <v>3170</v>
      </c>
      <c r="F481" t="s">
        <v>2224</v>
      </c>
      <c r="G481" t="s">
        <v>4365</v>
      </c>
      <c r="H481" t="s">
        <v>3170</v>
      </c>
    </row>
    <row r="482" spans="5:8" x14ac:dyDescent="0.25">
      <c r="E482" t="s">
        <v>2998</v>
      </c>
      <c r="F482" t="s">
        <v>2015</v>
      </c>
      <c r="G482" t="s">
        <v>4365</v>
      </c>
      <c r="H482" t="s">
        <v>2998</v>
      </c>
    </row>
    <row r="483" spans="5:8" x14ac:dyDescent="0.25">
      <c r="E483" t="s">
        <v>4145</v>
      </c>
      <c r="F483" t="s">
        <v>2162</v>
      </c>
      <c r="G483" t="s">
        <v>4365</v>
      </c>
      <c r="H483" t="s">
        <v>4145</v>
      </c>
    </row>
    <row r="484" spans="5:8" x14ac:dyDescent="0.25">
      <c r="E484" t="s">
        <v>3631</v>
      </c>
      <c r="F484" t="s">
        <v>2651</v>
      </c>
      <c r="G484" t="s">
        <v>4365</v>
      </c>
      <c r="H484" t="s">
        <v>3631</v>
      </c>
    </row>
    <row r="485" spans="5:8" x14ac:dyDescent="0.25">
      <c r="E485" t="s">
        <v>3701</v>
      </c>
      <c r="F485" t="s">
        <v>1979</v>
      </c>
      <c r="G485" t="s">
        <v>4365</v>
      </c>
      <c r="H485" t="s">
        <v>3701</v>
      </c>
    </row>
    <row r="486" spans="5:8" x14ac:dyDescent="0.25">
      <c r="E486" t="s">
        <v>3173</v>
      </c>
      <c r="F486" t="s">
        <v>2663</v>
      </c>
      <c r="G486" t="s">
        <v>4365</v>
      </c>
      <c r="H486" t="s">
        <v>3173</v>
      </c>
    </row>
    <row r="487" spans="5:8" x14ac:dyDescent="0.25">
      <c r="E487" t="s">
        <v>3823</v>
      </c>
      <c r="F487" t="s">
        <v>2935</v>
      </c>
      <c r="G487" t="s">
        <v>4365</v>
      </c>
      <c r="H487" t="s">
        <v>3823</v>
      </c>
    </row>
    <row r="488" spans="5:8" x14ac:dyDescent="0.25">
      <c r="E488" t="s">
        <v>3702</v>
      </c>
      <c r="F488" t="s">
        <v>2815</v>
      </c>
      <c r="G488" t="s">
        <v>4365</v>
      </c>
      <c r="H488" t="s">
        <v>3702</v>
      </c>
    </row>
    <row r="489" spans="5:8" x14ac:dyDescent="0.25">
      <c r="E489" t="s">
        <v>4190</v>
      </c>
      <c r="F489" t="s">
        <v>2396</v>
      </c>
      <c r="G489" t="s">
        <v>4365</v>
      </c>
      <c r="H489" t="s">
        <v>4190</v>
      </c>
    </row>
    <row r="490" spans="5:8" x14ac:dyDescent="0.25">
      <c r="E490" t="s">
        <v>3821</v>
      </c>
      <c r="F490" t="s">
        <v>2487</v>
      </c>
      <c r="G490" t="s">
        <v>4365</v>
      </c>
      <c r="H490" t="s">
        <v>3821</v>
      </c>
    </row>
    <row r="491" spans="5:8" x14ac:dyDescent="0.25">
      <c r="E491" t="s">
        <v>4150</v>
      </c>
      <c r="F491" t="s">
        <v>2886</v>
      </c>
      <c r="G491" t="s">
        <v>4365</v>
      </c>
      <c r="H491" t="s">
        <v>4150</v>
      </c>
    </row>
    <row r="492" spans="5:8" x14ac:dyDescent="0.25">
      <c r="E492" t="s">
        <v>4191</v>
      </c>
      <c r="F492" t="s">
        <v>2238</v>
      </c>
      <c r="G492" t="s">
        <v>4365</v>
      </c>
      <c r="H492" t="s">
        <v>4191</v>
      </c>
    </row>
    <row r="493" spans="5:8" x14ac:dyDescent="0.25">
      <c r="E493" t="s">
        <v>3632</v>
      </c>
      <c r="F493" t="s">
        <v>2519</v>
      </c>
      <c r="G493" t="s">
        <v>4365</v>
      </c>
      <c r="H493" t="s">
        <v>3632</v>
      </c>
    </row>
    <row r="494" spans="5:8" x14ac:dyDescent="0.25">
      <c r="E494" t="s">
        <v>3171</v>
      </c>
      <c r="F494" t="s">
        <v>2120</v>
      </c>
      <c r="G494" t="s">
        <v>4365</v>
      </c>
      <c r="H494" t="s">
        <v>3171</v>
      </c>
    </row>
    <row r="495" spans="5:8" x14ac:dyDescent="0.25">
      <c r="E495" t="s">
        <v>3824</v>
      </c>
      <c r="F495" t="s">
        <v>2732</v>
      </c>
      <c r="G495" t="s">
        <v>4365</v>
      </c>
      <c r="H495" t="s">
        <v>3824</v>
      </c>
    </row>
    <row r="496" spans="5:8" x14ac:dyDescent="0.25">
      <c r="E496" t="s">
        <v>3465</v>
      </c>
      <c r="F496" t="s">
        <v>2824</v>
      </c>
      <c r="G496" t="s">
        <v>4365</v>
      </c>
      <c r="H496" t="s">
        <v>3465</v>
      </c>
    </row>
    <row r="497" spans="5:8" x14ac:dyDescent="0.25">
      <c r="E497" t="s">
        <v>3826</v>
      </c>
      <c r="F497" t="s">
        <v>2530</v>
      </c>
      <c r="G497" t="s">
        <v>4365</v>
      </c>
      <c r="H497" t="s">
        <v>3826</v>
      </c>
    </row>
    <row r="498" spans="5:8" x14ac:dyDescent="0.25">
      <c r="E498" t="s">
        <v>3016</v>
      </c>
      <c r="F498" t="s">
        <v>2558</v>
      </c>
      <c r="G498" t="s">
        <v>4365</v>
      </c>
      <c r="H498" t="s">
        <v>3016</v>
      </c>
    </row>
    <row r="499" spans="5:8" x14ac:dyDescent="0.25">
      <c r="E499" t="s">
        <v>4044</v>
      </c>
      <c r="F499" t="s">
        <v>2621</v>
      </c>
      <c r="G499" t="s">
        <v>4365</v>
      </c>
      <c r="H499" t="s">
        <v>4044</v>
      </c>
    </row>
    <row r="500" spans="5:8" x14ac:dyDescent="0.25">
      <c r="E500" t="s">
        <v>4149</v>
      </c>
      <c r="F500" t="s">
        <v>1940</v>
      </c>
      <c r="G500" t="s">
        <v>4365</v>
      </c>
      <c r="H500" t="s">
        <v>4149</v>
      </c>
    </row>
    <row r="501" spans="5:8" x14ac:dyDescent="0.25">
      <c r="E501" t="s">
        <v>4146</v>
      </c>
      <c r="F501" t="s">
        <v>1770</v>
      </c>
      <c r="G501" t="s">
        <v>4365</v>
      </c>
      <c r="H501" t="s">
        <v>4146</v>
      </c>
    </row>
    <row r="502" spans="5:8" x14ac:dyDescent="0.25">
      <c r="E502" t="s">
        <v>2999</v>
      </c>
      <c r="F502" t="s">
        <v>2645</v>
      </c>
      <c r="G502" t="s">
        <v>4365</v>
      </c>
      <c r="H502" t="s">
        <v>2999</v>
      </c>
    </row>
    <row r="503" spans="5:8" x14ac:dyDescent="0.25">
      <c r="E503" t="s">
        <v>4045</v>
      </c>
      <c r="F503" t="s">
        <v>2472</v>
      </c>
      <c r="G503" t="s">
        <v>4365</v>
      </c>
      <c r="H503" t="s">
        <v>4045</v>
      </c>
    </row>
    <row r="504" spans="5:8" x14ac:dyDescent="0.25">
      <c r="E504" t="s">
        <v>3243</v>
      </c>
      <c r="F504" t="s">
        <v>2818</v>
      </c>
      <c r="G504" t="s">
        <v>4366</v>
      </c>
      <c r="H504" t="s">
        <v>3243</v>
      </c>
    </row>
    <row r="505" spans="5:8" x14ac:dyDescent="0.25">
      <c r="E505" t="s">
        <v>3247</v>
      </c>
      <c r="F505" t="s">
        <v>2492</v>
      </c>
      <c r="G505" t="s">
        <v>4366</v>
      </c>
      <c r="H505" t="s">
        <v>3247</v>
      </c>
    </row>
    <row r="506" spans="5:8" x14ac:dyDescent="0.25">
      <c r="E506" t="s">
        <v>3242</v>
      </c>
      <c r="F506" t="s">
        <v>2068</v>
      </c>
      <c r="G506" t="s">
        <v>4366</v>
      </c>
      <c r="H506" t="s">
        <v>3242</v>
      </c>
    </row>
    <row r="507" spans="5:8" x14ac:dyDescent="0.25">
      <c r="E507" t="s">
        <v>3240</v>
      </c>
      <c r="F507" t="s">
        <v>2260</v>
      </c>
      <c r="G507" t="s">
        <v>4366</v>
      </c>
      <c r="H507" t="s">
        <v>3240</v>
      </c>
    </row>
    <row r="508" spans="5:8" x14ac:dyDescent="0.25">
      <c r="E508" t="s">
        <v>3236</v>
      </c>
      <c r="F508" t="s">
        <v>2489</v>
      </c>
      <c r="G508" t="s">
        <v>4366</v>
      </c>
      <c r="H508" t="s">
        <v>3236</v>
      </c>
    </row>
    <row r="509" spans="5:8" x14ac:dyDescent="0.25">
      <c r="E509" t="s">
        <v>3183</v>
      </c>
      <c r="F509" t="s">
        <v>2146</v>
      </c>
      <c r="G509" t="s">
        <v>4366</v>
      </c>
      <c r="H509" t="s">
        <v>3183</v>
      </c>
    </row>
    <row r="510" spans="5:8" x14ac:dyDescent="0.25">
      <c r="E510" t="s">
        <v>3184</v>
      </c>
      <c r="F510" t="s">
        <v>1849</v>
      </c>
      <c r="G510" t="s">
        <v>4366</v>
      </c>
      <c r="H510" t="s">
        <v>3184</v>
      </c>
    </row>
    <row r="511" spans="5:8" x14ac:dyDescent="0.25">
      <c r="E511" t="s">
        <v>3547</v>
      </c>
      <c r="F511" t="s">
        <v>1986</v>
      </c>
      <c r="G511" t="s">
        <v>4366</v>
      </c>
      <c r="H511" t="s">
        <v>3547</v>
      </c>
    </row>
    <row r="512" spans="5:8" x14ac:dyDescent="0.25">
      <c r="E512" t="s">
        <v>3327</v>
      </c>
      <c r="F512" t="s">
        <v>2305</v>
      </c>
      <c r="G512" t="s">
        <v>4366</v>
      </c>
      <c r="H512" t="s">
        <v>3327</v>
      </c>
    </row>
    <row r="513" spans="5:8" x14ac:dyDescent="0.25">
      <c r="E513" t="s">
        <v>3423</v>
      </c>
      <c r="F513" t="s">
        <v>2427</v>
      </c>
      <c r="G513" t="s">
        <v>4366</v>
      </c>
      <c r="H513" t="s">
        <v>3423</v>
      </c>
    </row>
    <row r="514" spans="5:8" x14ac:dyDescent="0.25">
      <c r="E514" t="s">
        <v>3623</v>
      </c>
      <c r="F514" t="s">
        <v>2757</v>
      </c>
      <c r="G514" t="s">
        <v>4366</v>
      </c>
      <c r="H514" t="s">
        <v>3623</v>
      </c>
    </row>
    <row r="515" spans="5:8" x14ac:dyDescent="0.25">
      <c r="E515" t="s">
        <v>3194</v>
      </c>
      <c r="F515" t="s">
        <v>1813</v>
      </c>
      <c r="G515" t="s">
        <v>4366</v>
      </c>
      <c r="H515" t="s">
        <v>3194</v>
      </c>
    </row>
    <row r="516" spans="5:8" x14ac:dyDescent="0.25">
      <c r="E516" t="s">
        <v>3624</v>
      </c>
      <c r="F516" t="s">
        <v>2326</v>
      </c>
      <c r="G516" t="s">
        <v>4366</v>
      </c>
      <c r="H516" t="s">
        <v>3624</v>
      </c>
    </row>
    <row r="517" spans="5:8" x14ac:dyDescent="0.25">
      <c r="E517" t="s">
        <v>3366</v>
      </c>
      <c r="F517" t="s">
        <v>1818</v>
      </c>
      <c r="G517" t="s">
        <v>4366</v>
      </c>
      <c r="H517" t="s">
        <v>3366</v>
      </c>
    </row>
    <row r="518" spans="5:8" x14ac:dyDescent="0.25">
      <c r="E518" t="s">
        <v>3263</v>
      </c>
      <c r="F518" t="s">
        <v>2866</v>
      </c>
      <c r="G518" t="s">
        <v>4366</v>
      </c>
      <c r="H518" t="s">
        <v>3263</v>
      </c>
    </row>
    <row r="519" spans="5:8" x14ac:dyDescent="0.25">
      <c r="E519" t="s">
        <v>3615</v>
      </c>
      <c r="F519" t="s">
        <v>1983</v>
      </c>
      <c r="G519" t="s">
        <v>4366</v>
      </c>
      <c r="H519" t="s">
        <v>3615</v>
      </c>
    </row>
    <row r="520" spans="5:8" x14ac:dyDescent="0.25">
      <c r="E520" t="s">
        <v>3622</v>
      </c>
      <c r="F520" t="s">
        <v>2433</v>
      </c>
      <c r="G520" t="s">
        <v>4366</v>
      </c>
      <c r="H520" t="s">
        <v>3622</v>
      </c>
    </row>
    <row r="521" spans="5:8" x14ac:dyDescent="0.25">
      <c r="E521" t="s">
        <v>4107</v>
      </c>
      <c r="F521" t="s">
        <v>1817</v>
      </c>
      <c r="G521" t="s">
        <v>4366</v>
      </c>
      <c r="H521" t="s">
        <v>4107</v>
      </c>
    </row>
    <row r="522" spans="5:8" x14ac:dyDescent="0.25">
      <c r="E522" t="s">
        <v>3264</v>
      </c>
      <c r="F522" t="s">
        <v>1931</v>
      </c>
      <c r="G522" t="s">
        <v>4366</v>
      </c>
      <c r="H522" t="s">
        <v>3264</v>
      </c>
    </row>
    <row r="523" spans="5:8" x14ac:dyDescent="0.25">
      <c r="E523" t="s">
        <v>3265</v>
      </c>
      <c r="F523" t="s">
        <v>2170</v>
      </c>
      <c r="G523" t="s">
        <v>4366</v>
      </c>
      <c r="H523" t="s">
        <v>3265</v>
      </c>
    </row>
    <row r="524" spans="5:8" x14ac:dyDescent="0.25">
      <c r="E524" t="s">
        <v>3616</v>
      </c>
      <c r="F524" t="s">
        <v>2268</v>
      </c>
      <c r="G524" t="s">
        <v>4366</v>
      </c>
      <c r="H524" t="s">
        <v>3616</v>
      </c>
    </row>
    <row r="525" spans="5:8" x14ac:dyDescent="0.25">
      <c r="E525" t="s">
        <v>3185</v>
      </c>
      <c r="F525" t="s">
        <v>1878</v>
      </c>
      <c r="G525" t="s">
        <v>4366</v>
      </c>
      <c r="H525" t="s">
        <v>3185</v>
      </c>
    </row>
    <row r="526" spans="5:8" x14ac:dyDescent="0.25">
      <c r="E526" t="s">
        <v>3256</v>
      </c>
      <c r="F526" t="s">
        <v>2872</v>
      </c>
      <c r="G526" t="s">
        <v>4366</v>
      </c>
      <c r="H526" t="s">
        <v>3256</v>
      </c>
    </row>
    <row r="527" spans="5:8" x14ac:dyDescent="0.25">
      <c r="E527" t="s">
        <v>3424</v>
      </c>
      <c r="F527" t="s">
        <v>2329</v>
      </c>
      <c r="G527" t="s">
        <v>4366</v>
      </c>
      <c r="H527" t="s">
        <v>3424</v>
      </c>
    </row>
    <row r="528" spans="5:8" x14ac:dyDescent="0.25">
      <c r="E528" t="s">
        <v>3617</v>
      </c>
      <c r="F528" t="s">
        <v>2239</v>
      </c>
      <c r="G528" t="s">
        <v>4366</v>
      </c>
      <c r="H528" t="s">
        <v>3617</v>
      </c>
    </row>
    <row r="529" spans="5:8" x14ac:dyDescent="0.25">
      <c r="E529" t="s">
        <v>3195</v>
      </c>
      <c r="F529" t="s">
        <v>2007</v>
      </c>
      <c r="G529" t="s">
        <v>4366</v>
      </c>
      <c r="H529" t="s">
        <v>3195</v>
      </c>
    </row>
    <row r="530" spans="5:8" x14ac:dyDescent="0.25">
      <c r="E530" t="s">
        <v>3277</v>
      </c>
      <c r="F530" t="s">
        <v>1898</v>
      </c>
      <c r="G530" t="s">
        <v>4366</v>
      </c>
      <c r="H530" t="s">
        <v>3277</v>
      </c>
    </row>
    <row r="531" spans="5:8" x14ac:dyDescent="0.25">
      <c r="E531" t="s">
        <v>3677</v>
      </c>
      <c r="F531" t="s">
        <v>2206</v>
      </c>
      <c r="G531" t="s">
        <v>4366</v>
      </c>
      <c r="H531" t="s">
        <v>3677</v>
      </c>
    </row>
    <row r="532" spans="5:8" x14ac:dyDescent="0.25">
      <c r="E532" t="s">
        <v>3266</v>
      </c>
      <c r="F532" t="s">
        <v>1796</v>
      </c>
      <c r="G532" t="s">
        <v>4366</v>
      </c>
      <c r="H532" t="s">
        <v>3266</v>
      </c>
    </row>
    <row r="533" spans="5:8" x14ac:dyDescent="0.25">
      <c r="E533" t="s">
        <v>3425</v>
      </c>
      <c r="F533" t="s">
        <v>1967</v>
      </c>
      <c r="G533" t="s">
        <v>4366</v>
      </c>
      <c r="H533" t="s">
        <v>3425</v>
      </c>
    </row>
    <row r="534" spans="5:8" x14ac:dyDescent="0.25">
      <c r="E534" t="s">
        <v>3267</v>
      </c>
      <c r="F534" t="s">
        <v>2234</v>
      </c>
      <c r="G534" t="s">
        <v>4366</v>
      </c>
      <c r="H534" t="s">
        <v>3267</v>
      </c>
    </row>
    <row r="535" spans="5:8" x14ac:dyDescent="0.25">
      <c r="E535" t="s">
        <v>3367</v>
      </c>
      <c r="F535" t="s">
        <v>2871</v>
      </c>
      <c r="G535" t="s">
        <v>4366</v>
      </c>
      <c r="H535" t="s">
        <v>3367</v>
      </c>
    </row>
    <row r="536" spans="5:8" x14ac:dyDescent="0.25">
      <c r="E536" t="s">
        <v>3268</v>
      </c>
      <c r="F536" t="s">
        <v>2027</v>
      </c>
      <c r="G536" t="s">
        <v>4366</v>
      </c>
      <c r="H536" t="s">
        <v>3268</v>
      </c>
    </row>
    <row r="537" spans="5:8" x14ac:dyDescent="0.25">
      <c r="E537" t="s">
        <v>3368</v>
      </c>
      <c r="F537" t="s">
        <v>2931</v>
      </c>
      <c r="G537" t="s">
        <v>4366</v>
      </c>
      <c r="H537" t="s">
        <v>3368</v>
      </c>
    </row>
    <row r="538" spans="5:8" x14ac:dyDescent="0.25">
      <c r="E538" t="s">
        <v>3250</v>
      </c>
      <c r="F538" t="s">
        <v>2468</v>
      </c>
      <c r="G538" t="s">
        <v>4366</v>
      </c>
      <c r="H538" t="s">
        <v>3250</v>
      </c>
    </row>
    <row r="539" spans="5:8" x14ac:dyDescent="0.25">
      <c r="E539" t="s">
        <v>3328</v>
      </c>
      <c r="F539" t="s">
        <v>2385</v>
      </c>
      <c r="G539" t="s">
        <v>4366</v>
      </c>
      <c r="H539" t="s">
        <v>3328</v>
      </c>
    </row>
    <row r="540" spans="5:8" x14ac:dyDescent="0.25">
      <c r="E540" t="s">
        <v>3251</v>
      </c>
      <c r="F540" t="s">
        <v>1992</v>
      </c>
      <c r="G540" t="s">
        <v>4366</v>
      </c>
      <c r="H540" t="s">
        <v>3251</v>
      </c>
    </row>
    <row r="541" spans="5:8" x14ac:dyDescent="0.25">
      <c r="E541" t="s">
        <v>3186</v>
      </c>
      <c r="F541" t="s">
        <v>2293</v>
      </c>
      <c r="G541" t="s">
        <v>4366</v>
      </c>
      <c r="H541" t="s">
        <v>3186</v>
      </c>
    </row>
    <row r="542" spans="5:8" x14ac:dyDescent="0.25">
      <c r="E542" t="s">
        <v>3329</v>
      </c>
      <c r="F542" t="s">
        <v>2497</v>
      </c>
      <c r="G542" t="s">
        <v>4366</v>
      </c>
      <c r="H542" t="s">
        <v>3329</v>
      </c>
    </row>
    <row r="543" spans="5:8" x14ac:dyDescent="0.25">
      <c r="E543" t="s">
        <v>3678</v>
      </c>
      <c r="F543" t="s">
        <v>1869</v>
      </c>
      <c r="G543" t="s">
        <v>4366</v>
      </c>
      <c r="H543" t="s">
        <v>3678</v>
      </c>
    </row>
    <row r="544" spans="5:8" x14ac:dyDescent="0.25">
      <c r="E544" t="s">
        <v>3187</v>
      </c>
      <c r="F544" t="s">
        <v>1966</v>
      </c>
      <c r="G544" t="s">
        <v>4366</v>
      </c>
      <c r="H544" t="s">
        <v>3187</v>
      </c>
    </row>
    <row r="545" spans="5:8" x14ac:dyDescent="0.25">
      <c r="E545" t="s">
        <v>3269</v>
      </c>
      <c r="F545" t="s">
        <v>1781</v>
      </c>
      <c r="G545" t="s">
        <v>4366</v>
      </c>
      <c r="H545" t="s">
        <v>3269</v>
      </c>
    </row>
    <row r="546" spans="5:8" x14ac:dyDescent="0.25">
      <c r="E546" t="s">
        <v>3249</v>
      </c>
      <c r="F546" t="s">
        <v>2594</v>
      </c>
      <c r="G546" t="s">
        <v>4366</v>
      </c>
      <c r="H546" t="s">
        <v>3249</v>
      </c>
    </row>
    <row r="547" spans="5:8" x14ac:dyDescent="0.25">
      <c r="E547" t="s">
        <v>3252</v>
      </c>
      <c r="F547" t="s">
        <v>1971</v>
      </c>
      <c r="G547" t="s">
        <v>4366</v>
      </c>
      <c r="H547" t="s">
        <v>3252</v>
      </c>
    </row>
    <row r="548" spans="5:8" x14ac:dyDescent="0.25">
      <c r="E548" t="s">
        <v>3270</v>
      </c>
      <c r="F548" t="s">
        <v>1774</v>
      </c>
      <c r="G548" t="s">
        <v>4366</v>
      </c>
      <c r="H548" t="s">
        <v>3270</v>
      </c>
    </row>
    <row r="549" spans="5:8" x14ac:dyDescent="0.25">
      <c r="E549" t="s">
        <v>3618</v>
      </c>
      <c r="F549" t="s">
        <v>1779</v>
      </c>
      <c r="G549" t="s">
        <v>4366</v>
      </c>
      <c r="H549" t="s">
        <v>3618</v>
      </c>
    </row>
    <row r="550" spans="5:8" x14ac:dyDescent="0.25">
      <c r="E550" t="s">
        <v>3434</v>
      </c>
      <c r="F550" t="s">
        <v>2134</v>
      </c>
      <c r="G550" t="s">
        <v>4366</v>
      </c>
      <c r="H550" t="s">
        <v>3434</v>
      </c>
    </row>
    <row r="551" spans="5:8" x14ac:dyDescent="0.25">
      <c r="E551" t="s">
        <v>3271</v>
      </c>
      <c r="F551" t="s">
        <v>1834</v>
      </c>
      <c r="G551" t="s">
        <v>4366</v>
      </c>
      <c r="H551" t="s">
        <v>3271</v>
      </c>
    </row>
    <row r="552" spans="5:8" x14ac:dyDescent="0.25">
      <c r="E552" t="s">
        <v>3426</v>
      </c>
      <c r="F552" t="s">
        <v>1854</v>
      </c>
      <c r="G552" t="s">
        <v>4366</v>
      </c>
      <c r="H552" t="s">
        <v>3426</v>
      </c>
    </row>
    <row r="553" spans="5:8" x14ac:dyDescent="0.25">
      <c r="E553" t="s">
        <v>3181</v>
      </c>
      <c r="F553" t="s">
        <v>2184</v>
      </c>
      <c r="G553" t="s">
        <v>4366</v>
      </c>
      <c r="H553" t="s">
        <v>3181</v>
      </c>
    </row>
    <row r="554" spans="5:8" x14ac:dyDescent="0.25">
      <c r="E554" t="s">
        <v>3248</v>
      </c>
      <c r="F554" t="s">
        <v>2353</v>
      </c>
      <c r="G554" t="s">
        <v>4366</v>
      </c>
      <c r="H554" t="s">
        <v>3248</v>
      </c>
    </row>
    <row r="555" spans="5:8" x14ac:dyDescent="0.25">
      <c r="E555" t="s">
        <v>3261</v>
      </c>
      <c r="F555" t="s">
        <v>1876</v>
      </c>
      <c r="G555" t="s">
        <v>4366</v>
      </c>
      <c r="H555" t="s">
        <v>3261</v>
      </c>
    </row>
    <row r="556" spans="5:8" x14ac:dyDescent="0.25">
      <c r="E556" t="s">
        <v>3272</v>
      </c>
      <c r="F556" t="s">
        <v>1880</v>
      </c>
      <c r="G556" t="s">
        <v>4366</v>
      </c>
      <c r="H556" t="s">
        <v>3272</v>
      </c>
    </row>
    <row r="557" spans="5:8" x14ac:dyDescent="0.25">
      <c r="E557" t="s">
        <v>3330</v>
      </c>
      <c r="F557" t="s">
        <v>2800</v>
      </c>
      <c r="G557" t="s">
        <v>4366</v>
      </c>
      <c r="H557" t="s">
        <v>3330</v>
      </c>
    </row>
    <row r="558" spans="5:8" x14ac:dyDescent="0.25">
      <c r="E558" t="s">
        <v>3244</v>
      </c>
      <c r="F558" t="s">
        <v>2506</v>
      </c>
      <c r="G558" t="s">
        <v>4366</v>
      </c>
      <c r="H558" t="s">
        <v>3244</v>
      </c>
    </row>
    <row r="559" spans="5:8" x14ac:dyDescent="0.25">
      <c r="E559" t="s">
        <v>3679</v>
      </c>
      <c r="F559" t="s">
        <v>1946</v>
      </c>
      <c r="G559" t="s">
        <v>4366</v>
      </c>
      <c r="H559" t="s">
        <v>3679</v>
      </c>
    </row>
    <row r="560" spans="5:8" x14ac:dyDescent="0.25">
      <c r="E560" t="s">
        <v>3680</v>
      </c>
      <c r="F560" t="s">
        <v>2130</v>
      </c>
      <c r="G560" t="s">
        <v>4366</v>
      </c>
      <c r="H560" t="s">
        <v>3680</v>
      </c>
    </row>
    <row r="561" spans="5:8" x14ac:dyDescent="0.25">
      <c r="E561" t="s">
        <v>3254</v>
      </c>
      <c r="F561" t="s">
        <v>2390</v>
      </c>
      <c r="G561" t="s">
        <v>4366</v>
      </c>
      <c r="H561" t="s">
        <v>3254</v>
      </c>
    </row>
    <row r="562" spans="5:8" x14ac:dyDescent="0.25">
      <c r="E562" t="s">
        <v>3273</v>
      </c>
      <c r="F562" t="s">
        <v>1944</v>
      </c>
      <c r="G562" t="s">
        <v>4366</v>
      </c>
      <c r="H562" t="s">
        <v>3273</v>
      </c>
    </row>
    <row r="563" spans="5:8" x14ac:dyDescent="0.25">
      <c r="E563" t="s">
        <v>3288</v>
      </c>
      <c r="F563" t="s">
        <v>2346</v>
      </c>
      <c r="G563" t="s">
        <v>4366</v>
      </c>
      <c r="H563" t="s">
        <v>3288</v>
      </c>
    </row>
    <row r="564" spans="5:8" x14ac:dyDescent="0.25">
      <c r="E564" t="s">
        <v>3259</v>
      </c>
      <c r="F564" t="s">
        <v>2413</v>
      </c>
      <c r="G564" t="s">
        <v>4366</v>
      </c>
      <c r="H564" t="s">
        <v>3259</v>
      </c>
    </row>
    <row r="565" spans="5:8" x14ac:dyDescent="0.25">
      <c r="E565" t="s">
        <v>3370</v>
      </c>
      <c r="F565" t="s">
        <v>2247</v>
      </c>
      <c r="G565" t="s">
        <v>4366</v>
      </c>
      <c r="H565" t="s">
        <v>3370</v>
      </c>
    </row>
    <row r="566" spans="5:8" x14ac:dyDescent="0.25">
      <c r="E566" t="s">
        <v>3237</v>
      </c>
      <c r="F566" t="s">
        <v>2009</v>
      </c>
      <c r="G566" t="s">
        <v>4366</v>
      </c>
      <c r="H566" t="s">
        <v>3237</v>
      </c>
    </row>
    <row r="567" spans="5:8" x14ac:dyDescent="0.25">
      <c r="E567" t="s">
        <v>3619</v>
      </c>
      <c r="F567" t="s">
        <v>1961</v>
      </c>
      <c r="G567" t="s">
        <v>4366</v>
      </c>
      <c r="H567" t="s">
        <v>3619</v>
      </c>
    </row>
    <row r="568" spans="5:8" x14ac:dyDescent="0.25">
      <c r="E568" t="s">
        <v>3182</v>
      </c>
      <c r="F568" t="s">
        <v>2956</v>
      </c>
      <c r="G568" t="s">
        <v>4366</v>
      </c>
      <c r="H568" t="s">
        <v>3182</v>
      </c>
    </row>
    <row r="569" spans="5:8" x14ac:dyDescent="0.25">
      <c r="E569" t="s">
        <v>3196</v>
      </c>
      <c r="F569" t="s">
        <v>1831</v>
      </c>
      <c r="G569" t="s">
        <v>4366</v>
      </c>
      <c r="H569" t="s">
        <v>3196</v>
      </c>
    </row>
    <row r="570" spans="5:8" x14ac:dyDescent="0.25">
      <c r="E570" t="s">
        <v>3235</v>
      </c>
      <c r="F570" t="s">
        <v>2423</v>
      </c>
      <c r="G570" t="s">
        <v>4366</v>
      </c>
      <c r="H570" t="s">
        <v>3235</v>
      </c>
    </row>
    <row r="571" spans="5:8" x14ac:dyDescent="0.25">
      <c r="E571" t="s">
        <v>3681</v>
      </c>
      <c r="F571" t="s">
        <v>2205</v>
      </c>
      <c r="G571" t="s">
        <v>4366</v>
      </c>
      <c r="H571" t="s">
        <v>3681</v>
      </c>
    </row>
    <row r="572" spans="5:8" x14ac:dyDescent="0.25">
      <c r="E572" t="s">
        <v>3257</v>
      </c>
      <c r="F572" t="s">
        <v>2277</v>
      </c>
      <c r="G572" t="s">
        <v>4366</v>
      </c>
      <c r="H572" t="s">
        <v>3257</v>
      </c>
    </row>
    <row r="573" spans="5:8" x14ac:dyDescent="0.25">
      <c r="E573" t="s">
        <v>3336</v>
      </c>
      <c r="F573" t="s">
        <v>1858</v>
      </c>
      <c r="G573" t="s">
        <v>4366</v>
      </c>
      <c r="H573" t="s">
        <v>3336</v>
      </c>
    </row>
    <row r="574" spans="5:8" x14ac:dyDescent="0.25">
      <c r="E574" t="s">
        <v>3188</v>
      </c>
      <c r="F574" t="s">
        <v>1793</v>
      </c>
      <c r="G574" t="s">
        <v>4366</v>
      </c>
      <c r="H574" t="s">
        <v>3188</v>
      </c>
    </row>
    <row r="575" spans="5:8" x14ac:dyDescent="0.25">
      <c r="E575" t="s">
        <v>3189</v>
      </c>
      <c r="F575" t="s">
        <v>2099</v>
      </c>
      <c r="G575" t="s">
        <v>4366</v>
      </c>
      <c r="H575" t="s">
        <v>3189</v>
      </c>
    </row>
    <row r="576" spans="5:8" x14ac:dyDescent="0.25">
      <c r="E576" t="s">
        <v>3274</v>
      </c>
      <c r="F576" t="s">
        <v>1887</v>
      </c>
      <c r="G576" t="s">
        <v>4366</v>
      </c>
      <c r="H576" t="s">
        <v>3274</v>
      </c>
    </row>
    <row r="577" spans="5:8" x14ac:dyDescent="0.25">
      <c r="E577" t="s">
        <v>3331</v>
      </c>
      <c r="F577" t="s">
        <v>2156</v>
      </c>
      <c r="G577" t="s">
        <v>4366</v>
      </c>
      <c r="H577" t="s">
        <v>3331</v>
      </c>
    </row>
    <row r="578" spans="5:8" x14ac:dyDescent="0.25">
      <c r="E578" t="s">
        <v>3332</v>
      </c>
      <c r="F578" t="s">
        <v>2730</v>
      </c>
      <c r="G578" t="s">
        <v>4366</v>
      </c>
      <c r="H578" t="s">
        <v>3332</v>
      </c>
    </row>
    <row r="579" spans="5:8" x14ac:dyDescent="0.25">
      <c r="E579" t="s">
        <v>3239</v>
      </c>
      <c r="F579" t="s">
        <v>2939</v>
      </c>
      <c r="G579" t="s">
        <v>4366</v>
      </c>
      <c r="H579" t="s">
        <v>3239</v>
      </c>
    </row>
    <row r="580" spans="5:8" x14ac:dyDescent="0.25">
      <c r="E580" t="s">
        <v>3245</v>
      </c>
      <c r="F580" t="s">
        <v>2671</v>
      </c>
      <c r="G580" t="s">
        <v>4366</v>
      </c>
      <c r="H580" t="s">
        <v>3245</v>
      </c>
    </row>
    <row r="581" spans="5:8" x14ac:dyDescent="0.25">
      <c r="E581" t="s">
        <v>3333</v>
      </c>
      <c r="F581" t="s">
        <v>2593</v>
      </c>
      <c r="G581" t="s">
        <v>4366</v>
      </c>
      <c r="H581" t="s">
        <v>3333</v>
      </c>
    </row>
    <row r="582" spans="5:8" x14ac:dyDescent="0.25">
      <c r="E582" t="s">
        <v>3232</v>
      </c>
      <c r="F582" t="s">
        <v>2692</v>
      </c>
      <c r="G582" t="s">
        <v>4366</v>
      </c>
      <c r="H582" t="s">
        <v>3232</v>
      </c>
    </row>
    <row r="583" spans="5:8" x14ac:dyDescent="0.25">
      <c r="E583" t="s">
        <v>3262</v>
      </c>
      <c r="F583" t="s">
        <v>2177</v>
      </c>
      <c r="G583" t="s">
        <v>4366</v>
      </c>
      <c r="H583" t="s">
        <v>3262</v>
      </c>
    </row>
    <row r="584" spans="5:8" x14ac:dyDescent="0.25">
      <c r="E584" t="s">
        <v>3190</v>
      </c>
      <c r="F584" t="s">
        <v>1907</v>
      </c>
      <c r="G584" t="s">
        <v>4366</v>
      </c>
      <c r="H584" t="s">
        <v>3190</v>
      </c>
    </row>
    <row r="585" spans="5:8" x14ac:dyDescent="0.25">
      <c r="E585" t="s">
        <v>3432</v>
      </c>
      <c r="F585" t="s">
        <v>1948</v>
      </c>
      <c r="G585" t="s">
        <v>4366</v>
      </c>
      <c r="H585" t="s">
        <v>3432</v>
      </c>
    </row>
    <row r="586" spans="5:8" x14ac:dyDescent="0.25">
      <c r="E586" t="s">
        <v>3191</v>
      </c>
      <c r="F586" t="s">
        <v>2225</v>
      </c>
      <c r="G586" t="s">
        <v>4366</v>
      </c>
      <c r="H586" t="s">
        <v>3191</v>
      </c>
    </row>
    <row r="587" spans="5:8" x14ac:dyDescent="0.25">
      <c r="E587" t="s">
        <v>3192</v>
      </c>
      <c r="F587" t="s">
        <v>1912</v>
      </c>
      <c r="G587" t="s">
        <v>4366</v>
      </c>
      <c r="H587" t="s">
        <v>3192</v>
      </c>
    </row>
    <row r="588" spans="5:8" x14ac:dyDescent="0.25">
      <c r="E588" t="s">
        <v>3620</v>
      </c>
      <c r="F588" t="s">
        <v>2215</v>
      </c>
      <c r="G588" t="s">
        <v>4366</v>
      </c>
      <c r="H588" t="s">
        <v>3620</v>
      </c>
    </row>
    <row r="589" spans="5:8" x14ac:dyDescent="0.25">
      <c r="E589" t="s">
        <v>3334</v>
      </c>
      <c r="F589" t="s">
        <v>2140</v>
      </c>
      <c r="G589" t="s">
        <v>4366</v>
      </c>
      <c r="H589" t="s">
        <v>3334</v>
      </c>
    </row>
    <row r="590" spans="5:8" x14ac:dyDescent="0.25">
      <c r="E590" t="s">
        <v>3275</v>
      </c>
      <c r="F590" t="s">
        <v>1810</v>
      </c>
      <c r="G590" t="s">
        <v>4366</v>
      </c>
      <c r="H590" t="s">
        <v>3275</v>
      </c>
    </row>
    <row r="591" spans="5:8" x14ac:dyDescent="0.25">
      <c r="E591" t="s">
        <v>3255</v>
      </c>
      <c r="F591" t="s">
        <v>2283</v>
      </c>
      <c r="G591" t="s">
        <v>4366</v>
      </c>
      <c r="H591" t="s">
        <v>3255</v>
      </c>
    </row>
    <row r="592" spans="5:8" x14ac:dyDescent="0.25">
      <c r="E592" t="s">
        <v>3943</v>
      </c>
      <c r="F592" t="s">
        <v>2001</v>
      </c>
      <c r="G592" t="s">
        <v>4366</v>
      </c>
      <c r="H592" t="s">
        <v>3943</v>
      </c>
    </row>
    <row r="593" spans="5:8" x14ac:dyDescent="0.25">
      <c r="E593" t="s">
        <v>3944</v>
      </c>
      <c r="F593" t="s">
        <v>2080</v>
      </c>
      <c r="G593" t="s">
        <v>4366</v>
      </c>
      <c r="H593" t="s">
        <v>3944</v>
      </c>
    </row>
    <row r="594" spans="5:8" x14ac:dyDescent="0.25">
      <c r="E594" t="s">
        <v>3433</v>
      </c>
      <c r="F594" t="s">
        <v>2806</v>
      </c>
      <c r="G594" t="s">
        <v>4366</v>
      </c>
      <c r="H594" t="s">
        <v>3433</v>
      </c>
    </row>
    <row r="595" spans="5:8" x14ac:dyDescent="0.25">
      <c r="E595" t="s">
        <v>3373</v>
      </c>
      <c r="F595" t="s">
        <v>2350</v>
      </c>
      <c r="G595" t="s">
        <v>4366</v>
      </c>
      <c r="H595" t="s">
        <v>3373</v>
      </c>
    </row>
    <row r="596" spans="5:8" x14ac:dyDescent="0.25">
      <c r="E596" t="s">
        <v>3371</v>
      </c>
      <c r="F596" t="s">
        <v>2653</v>
      </c>
      <c r="G596" t="s">
        <v>4366</v>
      </c>
      <c r="H596" t="s">
        <v>3371</v>
      </c>
    </row>
    <row r="597" spans="5:8" x14ac:dyDescent="0.25">
      <c r="E597" t="s">
        <v>3683</v>
      </c>
      <c r="F597" t="s">
        <v>2724</v>
      </c>
      <c r="G597" t="s">
        <v>4366</v>
      </c>
      <c r="H597" t="s">
        <v>3683</v>
      </c>
    </row>
    <row r="598" spans="5:8" x14ac:dyDescent="0.25">
      <c r="E598" t="s">
        <v>3427</v>
      </c>
      <c r="F598" t="s">
        <v>2076</v>
      </c>
      <c r="G598" t="s">
        <v>4366</v>
      </c>
      <c r="H598" t="s">
        <v>3427</v>
      </c>
    </row>
    <row r="599" spans="5:8" x14ac:dyDescent="0.25">
      <c r="E599" t="s">
        <v>3253</v>
      </c>
      <c r="F599" t="s">
        <v>2864</v>
      </c>
      <c r="G599" t="s">
        <v>4366</v>
      </c>
      <c r="H599" t="s">
        <v>3253</v>
      </c>
    </row>
    <row r="600" spans="5:8" x14ac:dyDescent="0.25">
      <c r="E600" t="s">
        <v>3276</v>
      </c>
      <c r="F600" t="s">
        <v>2575</v>
      </c>
      <c r="G600" t="s">
        <v>4366</v>
      </c>
      <c r="H600" t="s">
        <v>3276</v>
      </c>
    </row>
    <row r="601" spans="5:8" x14ac:dyDescent="0.25">
      <c r="E601" t="s">
        <v>3682</v>
      </c>
      <c r="F601" t="s">
        <v>2158</v>
      </c>
      <c r="G601" t="s">
        <v>4366</v>
      </c>
      <c r="H601" t="s">
        <v>3682</v>
      </c>
    </row>
    <row r="602" spans="5:8" x14ac:dyDescent="0.25">
      <c r="E602" t="s">
        <v>3234</v>
      </c>
      <c r="F602" t="s">
        <v>2316</v>
      </c>
      <c r="G602" t="s">
        <v>4366</v>
      </c>
      <c r="H602" t="s">
        <v>3234</v>
      </c>
    </row>
    <row r="603" spans="5:8" x14ac:dyDescent="0.25">
      <c r="E603" t="s">
        <v>3428</v>
      </c>
      <c r="F603" t="s">
        <v>2925</v>
      </c>
      <c r="G603" t="s">
        <v>4366</v>
      </c>
      <c r="H603" t="s">
        <v>3428</v>
      </c>
    </row>
    <row r="604" spans="5:8" x14ac:dyDescent="0.25">
      <c r="E604" t="s">
        <v>3435</v>
      </c>
      <c r="F604" t="s">
        <v>2624</v>
      </c>
      <c r="G604" t="s">
        <v>4366</v>
      </c>
      <c r="H604" t="s">
        <v>3435</v>
      </c>
    </row>
    <row r="605" spans="5:8" x14ac:dyDescent="0.25">
      <c r="E605" t="s">
        <v>3372</v>
      </c>
      <c r="F605" t="s">
        <v>1816</v>
      </c>
      <c r="G605" t="s">
        <v>4366</v>
      </c>
      <c r="H605" t="s">
        <v>3372</v>
      </c>
    </row>
    <row r="606" spans="5:8" x14ac:dyDescent="0.25">
      <c r="E606" t="s">
        <v>3241</v>
      </c>
      <c r="F606" t="s">
        <v>2004</v>
      </c>
      <c r="G606" t="s">
        <v>4366</v>
      </c>
      <c r="H606" t="s">
        <v>3241</v>
      </c>
    </row>
    <row r="607" spans="5:8" x14ac:dyDescent="0.25">
      <c r="E607" t="s">
        <v>3258</v>
      </c>
      <c r="F607" t="s">
        <v>1969</v>
      </c>
      <c r="G607" t="s">
        <v>4366</v>
      </c>
      <c r="H607" t="s">
        <v>3258</v>
      </c>
    </row>
    <row r="608" spans="5:8" x14ac:dyDescent="0.25">
      <c r="E608" t="s">
        <v>3238</v>
      </c>
      <c r="F608" t="s">
        <v>2012</v>
      </c>
      <c r="G608" t="s">
        <v>4366</v>
      </c>
      <c r="H608" t="s">
        <v>3238</v>
      </c>
    </row>
    <row r="609" spans="5:8" x14ac:dyDescent="0.25">
      <c r="E609" t="s">
        <v>3233</v>
      </c>
      <c r="F609" t="s">
        <v>1832</v>
      </c>
      <c r="G609" t="s">
        <v>4366</v>
      </c>
      <c r="H609" t="s">
        <v>3233</v>
      </c>
    </row>
    <row r="610" spans="5:8" x14ac:dyDescent="0.25">
      <c r="E610" t="s">
        <v>3429</v>
      </c>
      <c r="F610" t="s">
        <v>2223</v>
      </c>
      <c r="G610" t="s">
        <v>4366</v>
      </c>
      <c r="H610" t="s">
        <v>3429</v>
      </c>
    </row>
    <row r="611" spans="5:8" x14ac:dyDescent="0.25">
      <c r="E611" t="s">
        <v>3260</v>
      </c>
      <c r="F611" t="s">
        <v>2879</v>
      </c>
      <c r="G611" t="s">
        <v>4366</v>
      </c>
      <c r="H611" t="s">
        <v>3260</v>
      </c>
    </row>
    <row r="612" spans="5:8" x14ac:dyDescent="0.25">
      <c r="E612" t="s">
        <v>3326</v>
      </c>
      <c r="F612" t="s">
        <v>2142</v>
      </c>
      <c r="G612" t="s">
        <v>4366</v>
      </c>
      <c r="H612" t="s">
        <v>3326</v>
      </c>
    </row>
    <row r="613" spans="5:8" x14ac:dyDescent="0.25">
      <c r="E613" t="s">
        <v>3335</v>
      </c>
      <c r="F613" t="s">
        <v>1790</v>
      </c>
      <c r="G613" t="s">
        <v>4366</v>
      </c>
      <c r="H613" t="s">
        <v>3335</v>
      </c>
    </row>
    <row r="614" spans="5:8" x14ac:dyDescent="0.25">
      <c r="E614" t="s">
        <v>3430</v>
      </c>
      <c r="F614" t="s">
        <v>2106</v>
      </c>
      <c r="G614" t="s">
        <v>4366</v>
      </c>
      <c r="H614" t="s">
        <v>3430</v>
      </c>
    </row>
    <row r="615" spans="5:8" x14ac:dyDescent="0.25">
      <c r="E615" t="s">
        <v>3431</v>
      </c>
      <c r="F615" t="s">
        <v>2767</v>
      </c>
      <c r="G615" t="s">
        <v>4366</v>
      </c>
      <c r="H615" t="s">
        <v>3431</v>
      </c>
    </row>
    <row r="616" spans="5:8" x14ac:dyDescent="0.25">
      <c r="E616" t="s">
        <v>4112</v>
      </c>
      <c r="F616" t="s">
        <v>2429</v>
      </c>
      <c r="G616" t="s">
        <v>4366</v>
      </c>
      <c r="H616" t="s">
        <v>4112</v>
      </c>
    </row>
    <row r="617" spans="5:8" x14ac:dyDescent="0.25">
      <c r="E617" t="s">
        <v>3246</v>
      </c>
      <c r="F617" t="s">
        <v>2214</v>
      </c>
      <c r="G617" t="s">
        <v>4366</v>
      </c>
      <c r="H617" t="s">
        <v>3246</v>
      </c>
    </row>
    <row r="618" spans="5:8" x14ac:dyDescent="0.25">
      <c r="E618" t="s">
        <v>3621</v>
      </c>
      <c r="F618" t="s">
        <v>2104</v>
      </c>
      <c r="G618" t="s">
        <v>4366</v>
      </c>
      <c r="H618" t="s">
        <v>3621</v>
      </c>
    </row>
    <row r="619" spans="5:8" x14ac:dyDescent="0.25">
      <c r="E619" t="s">
        <v>3193</v>
      </c>
      <c r="F619" t="s">
        <v>1837</v>
      </c>
      <c r="G619" t="s">
        <v>4366</v>
      </c>
      <c r="H619" t="s">
        <v>3193</v>
      </c>
    </row>
    <row r="620" spans="5:8" x14ac:dyDescent="0.25">
      <c r="E620" t="s">
        <v>3901</v>
      </c>
      <c r="F620" t="s">
        <v>2147</v>
      </c>
      <c r="G620" t="s">
        <v>4367</v>
      </c>
      <c r="H620" t="s">
        <v>3901</v>
      </c>
    </row>
    <row r="621" spans="5:8" x14ac:dyDescent="0.25">
      <c r="E621" t="s">
        <v>3659</v>
      </c>
      <c r="F621" t="s">
        <v>2190</v>
      </c>
      <c r="G621" t="s">
        <v>4367</v>
      </c>
      <c r="H621" t="s">
        <v>3659</v>
      </c>
    </row>
    <row r="622" spans="5:8" x14ac:dyDescent="0.25">
      <c r="E622" t="s">
        <v>4174</v>
      </c>
      <c r="F622" t="s">
        <v>2228</v>
      </c>
      <c r="G622" t="s">
        <v>4367</v>
      </c>
      <c r="H622" t="s">
        <v>4174</v>
      </c>
    </row>
    <row r="623" spans="5:8" x14ac:dyDescent="0.25">
      <c r="E623" t="s">
        <v>3297</v>
      </c>
      <c r="F623" t="s">
        <v>2013</v>
      </c>
      <c r="G623" t="s">
        <v>4367</v>
      </c>
      <c r="H623" t="s">
        <v>3297</v>
      </c>
    </row>
    <row r="624" spans="5:8" x14ac:dyDescent="0.25">
      <c r="E624" t="s">
        <v>4010</v>
      </c>
      <c r="F624" t="s">
        <v>2218</v>
      </c>
      <c r="G624" t="s">
        <v>4367</v>
      </c>
      <c r="H624" t="s">
        <v>4010</v>
      </c>
    </row>
    <row r="625" spans="5:8" x14ac:dyDescent="0.25">
      <c r="E625" t="s">
        <v>4018</v>
      </c>
      <c r="F625" t="s">
        <v>1867</v>
      </c>
      <c r="G625" t="s">
        <v>4367</v>
      </c>
      <c r="H625" t="s">
        <v>4018</v>
      </c>
    </row>
    <row r="626" spans="5:8" x14ac:dyDescent="0.25">
      <c r="E626" t="s">
        <v>3295</v>
      </c>
      <c r="F626" t="s">
        <v>1999</v>
      </c>
      <c r="G626" t="s">
        <v>4367</v>
      </c>
      <c r="H626" t="s">
        <v>3295</v>
      </c>
    </row>
    <row r="627" spans="5:8" x14ac:dyDescent="0.25">
      <c r="E627" t="s">
        <v>4028</v>
      </c>
      <c r="F627" t="s">
        <v>1874</v>
      </c>
      <c r="G627" t="s">
        <v>4367</v>
      </c>
      <c r="H627" t="s">
        <v>4028</v>
      </c>
    </row>
    <row r="628" spans="5:8" x14ac:dyDescent="0.25">
      <c r="E628" t="s">
        <v>4019</v>
      </c>
      <c r="F628" t="s">
        <v>1959</v>
      </c>
      <c r="G628" t="s">
        <v>4367</v>
      </c>
      <c r="H628" t="s">
        <v>4019</v>
      </c>
    </row>
    <row r="629" spans="5:8" x14ac:dyDescent="0.25">
      <c r="E629" t="s">
        <v>3358</v>
      </c>
      <c r="F629" t="s">
        <v>2897</v>
      </c>
      <c r="G629" t="s">
        <v>4367</v>
      </c>
      <c r="H629" t="s">
        <v>3358</v>
      </c>
    </row>
    <row r="630" spans="5:8" x14ac:dyDescent="0.25">
      <c r="E630" t="s">
        <v>4175</v>
      </c>
      <c r="F630" t="s">
        <v>1952</v>
      </c>
      <c r="G630" t="s">
        <v>4367</v>
      </c>
      <c r="H630" t="s">
        <v>4175</v>
      </c>
    </row>
    <row r="631" spans="5:8" x14ac:dyDescent="0.25">
      <c r="E631" t="s">
        <v>3997</v>
      </c>
      <c r="F631" t="s">
        <v>2700</v>
      </c>
      <c r="G631" t="s">
        <v>4367</v>
      </c>
      <c r="H631" t="s">
        <v>3997</v>
      </c>
    </row>
    <row r="632" spans="5:8" x14ac:dyDescent="0.25">
      <c r="E632" t="s">
        <v>4176</v>
      </c>
      <c r="F632" t="s">
        <v>2061</v>
      </c>
      <c r="G632" t="s">
        <v>4367</v>
      </c>
      <c r="H632" t="s">
        <v>4176</v>
      </c>
    </row>
    <row r="633" spans="5:8" x14ac:dyDescent="0.25">
      <c r="E633" t="s">
        <v>3903</v>
      </c>
      <c r="F633" t="s">
        <v>2334</v>
      </c>
      <c r="G633" t="s">
        <v>4367</v>
      </c>
      <c r="H633" t="s">
        <v>3903</v>
      </c>
    </row>
    <row r="634" spans="5:8" x14ac:dyDescent="0.25">
      <c r="E634" t="s">
        <v>3660</v>
      </c>
      <c r="F634" t="s">
        <v>2028</v>
      </c>
      <c r="G634" t="s">
        <v>4367</v>
      </c>
      <c r="H634" t="s">
        <v>3660</v>
      </c>
    </row>
    <row r="635" spans="5:8" x14ac:dyDescent="0.25">
      <c r="E635" t="s">
        <v>3213</v>
      </c>
      <c r="F635" t="s">
        <v>2626</v>
      </c>
      <c r="G635" t="s">
        <v>4367</v>
      </c>
      <c r="H635" t="s">
        <v>3213</v>
      </c>
    </row>
    <row r="636" spans="5:8" x14ac:dyDescent="0.25">
      <c r="E636" t="s">
        <v>4032</v>
      </c>
      <c r="F636" t="s">
        <v>1848</v>
      </c>
      <c r="G636" t="s">
        <v>4367</v>
      </c>
      <c r="H636" t="s">
        <v>4032</v>
      </c>
    </row>
    <row r="637" spans="5:8" x14ac:dyDescent="0.25">
      <c r="E637" t="s">
        <v>4030</v>
      </c>
      <c r="F637" t="s">
        <v>2074</v>
      </c>
      <c r="G637" t="s">
        <v>4367</v>
      </c>
      <c r="H637" t="s">
        <v>4030</v>
      </c>
    </row>
    <row r="638" spans="5:8" x14ac:dyDescent="0.25">
      <c r="E638" t="s">
        <v>4015</v>
      </c>
      <c r="F638" t="s">
        <v>2435</v>
      </c>
      <c r="G638" t="s">
        <v>4367</v>
      </c>
      <c r="H638" t="s">
        <v>4015</v>
      </c>
    </row>
    <row r="639" spans="5:8" x14ac:dyDescent="0.25">
      <c r="E639" t="s">
        <v>4177</v>
      </c>
      <c r="F639" t="s">
        <v>2589</v>
      </c>
      <c r="G639" t="s">
        <v>4367</v>
      </c>
      <c r="H639" t="s">
        <v>4177</v>
      </c>
    </row>
    <row r="640" spans="5:8" x14ac:dyDescent="0.25">
      <c r="E640" t="s">
        <v>3661</v>
      </c>
      <c r="F640" t="s">
        <v>1985</v>
      </c>
      <c r="G640" t="s">
        <v>4367</v>
      </c>
      <c r="H640" t="s">
        <v>3661</v>
      </c>
    </row>
    <row r="641" spans="5:8" x14ac:dyDescent="0.25">
      <c r="E641" t="s">
        <v>3896</v>
      </c>
      <c r="F641" t="s">
        <v>2747</v>
      </c>
      <c r="G641" t="s">
        <v>4367</v>
      </c>
      <c r="H641" t="s">
        <v>3896</v>
      </c>
    </row>
    <row r="642" spans="5:8" x14ac:dyDescent="0.25">
      <c r="E642" t="s">
        <v>4026</v>
      </c>
      <c r="F642" t="s">
        <v>1784</v>
      </c>
      <c r="G642" t="s">
        <v>4367</v>
      </c>
      <c r="H642" t="s">
        <v>4026</v>
      </c>
    </row>
    <row r="643" spans="5:8" x14ac:dyDescent="0.25">
      <c r="E643" t="s">
        <v>4178</v>
      </c>
      <c r="F643" t="s">
        <v>2039</v>
      </c>
      <c r="G643" t="s">
        <v>4367</v>
      </c>
      <c r="H643" t="s">
        <v>4178</v>
      </c>
    </row>
    <row r="644" spans="5:8" x14ac:dyDescent="0.25">
      <c r="E644" t="s">
        <v>3290</v>
      </c>
      <c r="F644" t="s">
        <v>1819</v>
      </c>
      <c r="G644" t="s">
        <v>4367</v>
      </c>
      <c r="H644" t="s">
        <v>3290</v>
      </c>
    </row>
    <row r="645" spans="5:8" x14ac:dyDescent="0.25">
      <c r="E645" t="s">
        <v>3356</v>
      </c>
      <c r="F645" t="s">
        <v>2399</v>
      </c>
      <c r="G645" t="s">
        <v>4367</v>
      </c>
      <c r="H645" t="s">
        <v>3356</v>
      </c>
    </row>
    <row r="646" spans="5:8" x14ac:dyDescent="0.25">
      <c r="E646" t="s">
        <v>4031</v>
      </c>
      <c r="F646" t="s">
        <v>2127</v>
      </c>
      <c r="G646" t="s">
        <v>4367</v>
      </c>
      <c r="H646" t="s">
        <v>4031</v>
      </c>
    </row>
    <row r="647" spans="5:8" x14ac:dyDescent="0.25">
      <c r="E647" t="s">
        <v>4013</v>
      </c>
      <c r="F647" t="s">
        <v>2756</v>
      </c>
      <c r="G647" t="s">
        <v>4367</v>
      </c>
      <c r="H647" t="s">
        <v>4013</v>
      </c>
    </row>
    <row r="648" spans="5:8" x14ac:dyDescent="0.25">
      <c r="E648" t="s">
        <v>3214</v>
      </c>
      <c r="F648" t="s">
        <v>2923</v>
      </c>
      <c r="G648" t="s">
        <v>4367</v>
      </c>
      <c r="H648" t="s">
        <v>3214</v>
      </c>
    </row>
    <row r="649" spans="5:8" x14ac:dyDescent="0.25">
      <c r="E649" t="s">
        <v>3354</v>
      </c>
      <c r="F649" t="s">
        <v>2313</v>
      </c>
      <c r="G649" t="s">
        <v>4367</v>
      </c>
      <c r="H649" t="s">
        <v>3354</v>
      </c>
    </row>
    <row r="650" spans="5:8" x14ac:dyDescent="0.25">
      <c r="E650" t="s">
        <v>4020</v>
      </c>
      <c r="F650" t="s">
        <v>1827</v>
      </c>
      <c r="G650" t="s">
        <v>4367</v>
      </c>
      <c r="H650" t="s">
        <v>4020</v>
      </c>
    </row>
    <row r="651" spans="5:8" x14ac:dyDescent="0.25">
      <c r="E651" t="s">
        <v>4011</v>
      </c>
      <c r="F651" t="s">
        <v>2299</v>
      </c>
      <c r="G651" t="s">
        <v>4367</v>
      </c>
      <c r="H651" t="s">
        <v>4011</v>
      </c>
    </row>
    <row r="652" spans="5:8" x14ac:dyDescent="0.25">
      <c r="E652" t="s">
        <v>4021</v>
      </c>
      <c r="F652" t="s">
        <v>1830</v>
      </c>
      <c r="G652" t="s">
        <v>4367</v>
      </c>
      <c r="H652" t="s">
        <v>4021</v>
      </c>
    </row>
    <row r="653" spans="5:8" x14ac:dyDescent="0.25">
      <c r="E653" t="s">
        <v>3210</v>
      </c>
      <c r="F653" t="s">
        <v>2087</v>
      </c>
      <c r="G653" t="s">
        <v>4367</v>
      </c>
      <c r="H653" t="s">
        <v>3210</v>
      </c>
    </row>
    <row r="654" spans="5:8" x14ac:dyDescent="0.25">
      <c r="E654" t="s">
        <v>3904</v>
      </c>
      <c r="F654" t="s">
        <v>2850</v>
      </c>
      <c r="G654" t="s">
        <v>4367</v>
      </c>
      <c r="H654" t="s">
        <v>3904</v>
      </c>
    </row>
    <row r="655" spans="5:8" x14ac:dyDescent="0.25">
      <c r="E655" t="s">
        <v>3998</v>
      </c>
      <c r="F655" t="s">
        <v>2335</v>
      </c>
      <c r="G655" t="s">
        <v>4367</v>
      </c>
      <c r="H655" t="s">
        <v>3998</v>
      </c>
    </row>
    <row r="656" spans="5:8" x14ac:dyDescent="0.25">
      <c r="E656" t="s">
        <v>3667</v>
      </c>
      <c r="F656" t="s">
        <v>1978</v>
      </c>
      <c r="G656" t="s">
        <v>4367</v>
      </c>
      <c r="H656" t="s">
        <v>3667</v>
      </c>
    </row>
    <row r="657" spans="5:8" x14ac:dyDescent="0.25">
      <c r="E657" t="s">
        <v>3886</v>
      </c>
      <c r="F657" t="s">
        <v>2928</v>
      </c>
      <c r="G657" t="s">
        <v>4367</v>
      </c>
      <c r="H657" t="s">
        <v>3886</v>
      </c>
    </row>
    <row r="658" spans="5:8" x14ac:dyDescent="0.25">
      <c r="E658" t="s">
        <v>3887</v>
      </c>
      <c r="F658" t="s">
        <v>2144</v>
      </c>
      <c r="G658" t="s">
        <v>4367</v>
      </c>
      <c r="H658" t="s">
        <v>3887</v>
      </c>
    </row>
    <row r="659" spans="5:8" x14ac:dyDescent="0.25">
      <c r="E659" t="s">
        <v>3595</v>
      </c>
      <c r="F659" t="s">
        <v>1929</v>
      </c>
      <c r="G659" t="s">
        <v>4367</v>
      </c>
      <c r="H659" t="s">
        <v>3595</v>
      </c>
    </row>
    <row r="660" spans="5:8" x14ac:dyDescent="0.25">
      <c r="E660" t="s">
        <v>3662</v>
      </c>
      <c r="F660" t="s">
        <v>2169</v>
      </c>
      <c r="G660" t="s">
        <v>4367</v>
      </c>
      <c r="H660" t="s">
        <v>3662</v>
      </c>
    </row>
    <row r="661" spans="5:8" x14ac:dyDescent="0.25">
      <c r="E661" t="s">
        <v>4022</v>
      </c>
      <c r="F661" t="s">
        <v>2149</v>
      </c>
      <c r="G661" t="s">
        <v>4367</v>
      </c>
      <c r="H661" t="s">
        <v>4022</v>
      </c>
    </row>
    <row r="662" spans="5:8" x14ac:dyDescent="0.25">
      <c r="E662" t="s">
        <v>4017</v>
      </c>
      <c r="F662" t="s">
        <v>2503</v>
      </c>
      <c r="G662" t="s">
        <v>4367</v>
      </c>
      <c r="H662" t="s">
        <v>4017</v>
      </c>
    </row>
    <row r="663" spans="5:8" x14ac:dyDescent="0.25">
      <c r="E663" t="s">
        <v>3359</v>
      </c>
      <c r="F663" t="s">
        <v>2821</v>
      </c>
      <c r="G663" t="s">
        <v>4367</v>
      </c>
      <c r="H663" t="s">
        <v>3359</v>
      </c>
    </row>
    <row r="664" spans="5:8" x14ac:dyDescent="0.25">
      <c r="E664" t="s">
        <v>4029</v>
      </c>
      <c r="F664" t="s">
        <v>1863</v>
      </c>
      <c r="G664" t="s">
        <v>4367</v>
      </c>
      <c r="H664" t="s">
        <v>4029</v>
      </c>
    </row>
    <row r="665" spans="5:8" x14ac:dyDescent="0.25">
      <c r="E665" t="s">
        <v>3663</v>
      </c>
      <c r="F665" t="s">
        <v>2109</v>
      </c>
      <c r="G665" t="s">
        <v>4367</v>
      </c>
      <c r="H665" t="s">
        <v>3663</v>
      </c>
    </row>
    <row r="666" spans="5:8" x14ac:dyDescent="0.25">
      <c r="E666" t="s">
        <v>3664</v>
      </c>
      <c r="F666" t="s">
        <v>2042</v>
      </c>
      <c r="G666" t="s">
        <v>4367</v>
      </c>
      <c r="H666" t="s">
        <v>3664</v>
      </c>
    </row>
    <row r="667" spans="5:8" x14ac:dyDescent="0.25">
      <c r="E667" t="s">
        <v>4023</v>
      </c>
      <c r="F667" t="s">
        <v>1840</v>
      </c>
      <c r="G667" t="s">
        <v>4367</v>
      </c>
      <c r="H667" t="s">
        <v>4023</v>
      </c>
    </row>
    <row r="668" spans="5:8" x14ac:dyDescent="0.25">
      <c r="E668" t="s">
        <v>4027</v>
      </c>
      <c r="F668" t="s">
        <v>1773</v>
      </c>
      <c r="G668" t="s">
        <v>4367</v>
      </c>
      <c r="H668" t="s">
        <v>4027</v>
      </c>
    </row>
    <row r="669" spans="5:8" x14ac:dyDescent="0.25">
      <c r="E669" t="s">
        <v>3293</v>
      </c>
      <c r="F669" t="s">
        <v>2571</v>
      </c>
      <c r="G669" t="s">
        <v>4367</v>
      </c>
      <c r="H669" t="s">
        <v>3293</v>
      </c>
    </row>
    <row r="670" spans="5:8" x14ac:dyDescent="0.25">
      <c r="E670" t="s">
        <v>3299</v>
      </c>
      <c r="F670" t="s">
        <v>1881</v>
      </c>
      <c r="G670" t="s">
        <v>4367</v>
      </c>
      <c r="H670" t="s">
        <v>3299</v>
      </c>
    </row>
    <row r="671" spans="5:8" x14ac:dyDescent="0.25">
      <c r="E671" t="s">
        <v>3594</v>
      </c>
      <c r="F671" t="s">
        <v>2674</v>
      </c>
      <c r="G671" t="s">
        <v>4367</v>
      </c>
      <c r="H671" t="s">
        <v>3594</v>
      </c>
    </row>
    <row r="672" spans="5:8" x14ac:dyDescent="0.25">
      <c r="E672" t="s">
        <v>4025</v>
      </c>
      <c r="F672" t="s">
        <v>2550</v>
      </c>
      <c r="G672" t="s">
        <v>4367</v>
      </c>
      <c r="H672" t="s">
        <v>4025</v>
      </c>
    </row>
    <row r="673" spans="5:8" x14ac:dyDescent="0.25">
      <c r="E673" t="s">
        <v>3291</v>
      </c>
      <c r="F673" t="s">
        <v>1836</v>
      </c>
      <c r="G673" t="s">
        <v>4367</v>
      </c>
      <c r="H673" t="s">
        <v>3291</v>
      </c>
    </row>
    <row r="674" spans="5:8" x14ac:dyDescent="0.25">
      <c r="E674" t="s">
        <v>3215</v>
      </c>
      <c r="F674" t="s">
        <v>2561</v>
      </c>
      <c r="G674" t="s">
        <v>4367</v>
      </c>
      <c r="H674" t="s">
        <v>3215</v>
      </c>
    </row>
    <row r="675" spans="5:8" x14ac:dyDescent="0.25">
      <c r="E675" t="s">
        <v>3360</v>
      </c>
      <c r="F675" t="s">
        <v>2741</v>
      </c>
      <c r="G675" t="s">
        <v>4367</v>
      </c>
      <c r="H675" t="s">
        <v>3360</v>
      </c>
    </row>
    <row r="676" spans="5:8" x14ac:dyDescent="0.25">
      <c r="E676" t="s">
        <v>3596</v>
      </c>
      <c r="F676" t="s">
        <v>2509</v>
      </c>
      <c r="G676" t="s">
        <v>4367</v>
      </c>
      <c r="H676" t="s">
        <v>3596</v>
      </c>
    </row>
    <row r="677" spans="5:8" x14ac:dyDescent="0.25">
      <c r="E677" t="s">
        <v>3300</v>
      </c>
      <c r="F677" t="s">
        <v>1970</v>
      </c>
      <c r="G677" t="s">
        <v>4367</v>
      </c>
      <c r="H677" t="s">
        <v>3300</v>
      </c>
    </row>
    <row r="678" spans="5:8" x14ac:dyDescent="0.25">
      <c r="E678" t="s">
        <v>4024</v>
      </c>
      <c r="F678" t="s">
        <v>1833</v>
      </c>
      <c r="G678" t="s">
        <v>4367</v>
      </c>
      <c r="H678" t="s">
        <v>4024</v>
      </c>
    </row>
    <row r="679" spans="5:8" x14ac:dyDescent="0.25">
      <c r="E679" t="s">
        <v>3900</v>
      </c>
      <c r="F679" t="s">
        <v>2495</v>
      </c>
      <c r="G679" t="s">
        <v>4367</v>
      </c>
      <c r="H679" t="s">
        <v>3900</v>
      </c>
    </row>
    <row r="680" spans="5:8" x14ac:dyDescent="0.25">
      <c r="E680" t="s">
        <v>3888</v>
      </c>
      <c r="F680" t="s">
        <v>2128</v>
      </c>
      <c r="G680" t="s">
        <v>4367</v>
      </c>
      <c r="H680" t="s">
        <v>3888</v>
      </c>
    </row>
    <row r="681" spans="5:8" x14ac:dyDescent="0.25">
      <c r="E681" t="s">
        <v>3361</v>
      </c>
      <c r="F681" t="s">
        <v>2951</v>
      </c>
      <c r="G681" t="s">
        <v>4367</v>
      </c>
      <c r="H681" t="s">
        <v>3361</v>
      </c>
    </row>
    <row r="682" spans="5:8" x14ac:dyDescent="0.25">
      <c r="E682" t="s">
        <v>3211</v>
      </c>
      <c r="F682" t="s">
        <v>2244</v>
      </c>
      <c r="G682" t="s">
        <v>4367</v>
      </c>
      <c r="H682" t="s">
        <v>3211</v>
      </c>
    </row>
    <row r="683" spans="5:8" x14ac:dyDescent="0.25">
      <c r="E683" t="s">
        <v>4016</v>
      </c>
      <c r="F683" t="s">
        <v>1928</v>
      </c>
      <c r="G683" t="s">
        <v>4367</v>
      </c>
      <c r="H683" t="s">
        <v>4016</v>
      </c>
    </row>
    <row r="684" spans="5:8" x14ac:dyDescent="0.25">
      <c r="E684" t="s">
        <v>3287</v>
      </c>
      <c r="F684" t="s">
        <v>2447</v>
      </c>
      <c r="G684" t="s">
        <v>4367</v>
      </c>
      <c r="H684" t="s">
        <v>3287</v>
      </c>
    </row>
    <row r="685" spans="5:8" x14ac:dyDescent="0.25">
      <c r="E685" t="s">
        <v>3298</v>
      </c>
      <c r="F685" t="s">
        <v>1975</v>
      </c>
      <c r="G685" t="s">
        <v>4367</v>
      </c>
      <c r="H685" t="s">
        <v>3298</v>
      </c>
    </row>
    <row r="686" spans="5:8" x14ac:dyDescent="0.25">
      <c r="E686" t="s">
        <v>3891</v>
      </c>
      <c r="F686" t="s">
        <v>2801</v>
      </c>
      <c r="G686" t="s">
        <v>4367</v>
      </c>
      <c r="H686" t="s">
        <v>3891</v>
      </c>
    </row>
    <row r="687" spans="5:8" x14ac:dyDescent="0.25">
      <c r="E687" t="s">
        <v>4179</v>
      </c>
      <c r="F687" t="s">
        <v>2211</v>
      </c>
      <c r="G687" t="s">
        <v>4367</v>
      </c>
      <c r="H687" t="s">
        <v>4179</v>
      </c>
    </row>
    <row r="688" spans="5:8" x14ac:dyDescent="0.25">
      <c r="E688" t="s">
        <v>3902</v>
      </c>
      <c r="F688" t="s">
        <v>2410</v>
      </c>
      <c r="G688" t="s">
        <v>4367</v>
      </c>
      <c r="H688" t="s">
        <v>3902</v>
      </c>
    </row>
    <row r="689" spans="5:8" x14ac:dyDescent="0.25">
      <c r="E689" t="s">
        <v>3292</v>
      </c>
      <c r="F689" t="s">
        <v>2365</v>
      </c>
      <c r="G689" t="s">
        <v>4367</v>
      </c>
      <c r="H689" t="s">
        <v>3292</v>
      </c>
    </row>
    <row r="690" spans="5:8" x14ac:dyDescent="0.25">
      <c r="E690" t="s">
        <v>3294</v>
      </c>
      <c r="F690" t="s">
        <v>2439</v>
      </c>
      <c r="G690" t="s">
        <v>4367</v>
      </c>
      <c r="H690" t="s">
        <v>3294</v>
      </c>
    </row>
    <row r="691" spans="5:8" x14ac:dyDescent="0.25">
      <c r="E691" t="s">
        <v>3897</v>
      </c>
      <c r="F691" t="s">
        <v>2604</v>
      </c>
      <c r="G691" t="s">
        <v>4367</v>
      </c>
      <c r="H691" t="s">
        <v>3897</v>
      </c>
    </row>
    <row r="692" spans="5:8" x14ac:dyDescent="0.25">
      <c r="E692" t="s">
        <v>3353</v>
      </c>
      <c r="F692" t="s">
        <v>2102</v>
      </c>
      <c r="G692" t="s">
        <v>4367</v>
      </c>
      <c r="H692" t="s">
        <v>3353</v>
      </c>
    </row>
    <row r="693" spans="5:8" x14ac:dyDescent="0.25">
      <c r="E693" t="s">
        <v>3665</v>
      </c>
      <c r="F693" t="s">
        <v>2473</v>
      </c>
      <c r="G693" t="s">
        <v>4367</v>
      </c>
      <c r="H693" t="s">
        <v>3665</v>
      </c>
    </row>
    <row r="694" spans="5:8" x14ac:dyDescent="0.25">
      <c r="E694" t="s">
        <v>3296</v>
      </c>
      <c r="F694" t="s">
        <v>2602</v>
      </c>
      <c r="G694" t="s">
        <v>4367</v>
      </c>
      <c r="H694" t="s">
        <v>3296</v>
      </c>
    </row>
    <row r="695" spans="5:8" x14ac:dyDescent="0.25">
      <c r="E695" t="s">
        <v>3889</v>
      </c>
      <c r="F695" t="s">
        <v>2652</v>
      </c>
      <c r="G695" t="s">
        <v>4367</v>
      </c>
      <c r="H695" t="s">
        <v>3889</v>
      </c>
    </row>
    <row r="696" spans="5:8" x14ac:dyDescent="0.25">
      <c r="E696" t="s">
        <v>3217</v>
      </c>
      <c r="F696" t="s">
        <v>2775</v>
      </c>
      <c r="G696" t="s">
        <v>4367</v>
      </c>
      <c r="H696" t="s">
        <v>3217</v>
      </c>
    </row>
    <row r="697" spans="5:8" x14ac:dyDescent="0.25">
      <c r="E697" t="s">
        <v>4180</v>
      </c>
      <c r="F697" t="s">
        <v>2868</v>
      </c>
      <c r="G697" t="s">
        <v>4367</v>
      </c>
      <c r="H697" t="s">
        <v>4180</v>
      </c>
    </row>
    <row r="698" spans="5:8" x14ac:dyDescent="0.25">
      <c r="E698" t="s">
        <v>3898</v>
      </c>
      <c r="F698" t="s">
        <v>2165</v>
      </c>
      <c r="G698" t="s">
        <v>4367</v>
      </c>
      <c r="H698" t="s">
        <v>3898</v>
      </c>
    </row>
    <row r="699" spans="5:8" x14ac:dyDescent="0.25">
      <c r="E699" t="s">
        <v>3357</v>
      </c>
      <c r="F699" t="s">
        <v>2366</v>
      </c>
      <c r="G699" t="s">
        <v>4367</v>
      </c>
      <c r="H699" t="s">
        <v>3357</v>
      </c>
    </row>
    <row r="700" spans="5:8" x14ac:dyDescent="0.25">
      <c r="E700" t="s">
        <v>3890</v>
      </c>
      <c r="F700" t="s">
        <v>2841</v>
      </c>
      <c r="G700" t="s">
        <v>4367</v>
      </c>
      <c r="H700" t="s">
        <v>3890</v>
      </c>
    </row>
    <row r="701" spans="5:8" x14ac:dyDescent="0.25">
      <c r="E701" t="s">
        <v>4014</v>
      </c>
      <c r="F701" t="s">
        <v>2878</v>
      </c>
      <c r="G701" t="s">
        <v>4367</v>
      </c>
      <c r="H701" t="s">
        <v>4014</v>
      </c>
    </row>
    <row r="702" spans="5:8" x14ac:dyDescent="0.25">
      <c r="E702" t="s">
        <v>3355</v>
      </c>
      <c r="F702" t="s">
        <v>2479</v>
      </c>
      <c r="G702" t="s">
        <v>4367</v>
      </c>
      <c r="H702" t="s">
        <v>3355</v>
      </c>
    </row>
    <row r="703" spans="5:8" x14ac:dyDescent="0.25">
      <c r="E703" t="s">
        <v>3597</v>
      </c>
      <c r="F703" t="s">
        <v>2590</v>
      </c>
      <c r="G703" t="s">
        <v>4367</v>
      </c>
      <c r="H703" t="s">
        <v>3597</v>
      </c>
    </row>
    <row r="704" spans="5:8" x14ac:dyDescent="0.25">
      <c r="E704" t="s">
        <v>4009</v>
      </c>
      <c r="F704" t="s">
        <v>2607</v>
      </c>
      <c r="G704" t="s">
        <v>4367</v>
      </c>
      <c r="H704" t="s">
        <v>4009</v>
      </c>
    </row>
    <row r="705" spans="5:8" x14ac:dyDescent="0.25">
      <c r="E705" t="s">
        <v>3289</v>
      </c>
      <c r="F705" t="s">
        <v>2306</v>
      </c>
      <c r="G705" t="s">
        <v>4367</v>
      </c>
      <c r="H705" t="s">
        <v>3289</v>
      </c>
    </row>
    <row r="706" spans="5:8" x14ac:dyDescent="0.25">
      <c r="E706" t="s">
        <v>3286</v>
      </c>
      <c r="F706" t="s">
        <v>4384</v>
      </c>
      <c r="G706" t="s">
        <v>4367</v>
      </c>
      <c r="H706" t="s">
        <v>3286</v>
      </c>
    </row>
    <row r="707" spans="5:8" x14ac:dyDescent="0.25">
      <c r="E707" t="s">
        <v>3212</v>
      </c>
      <c r="F707" t="s">
        <v>2166</v>
      </c>
      <c r="G707" t="s">
        <v>4367</v>
      </c>
      <c r="H707" t="s">
        <v>3212</v>
      </c>
    </row>
    <row r="708" spans="5:8" x14ac:dyDescent="0.25">
      <c r="E708" t="s">
        <v>3666</v>
      </c>
      <c r="F708" t="s">
        <v>2462</v>
      </c>
      <c r="G708" t="s">
        <v>4367</v>
      </c>
      <c r="H708" t="s">
        <v>3666</v>
      </c>
    </row>
    <row r="709" spans="5:8" x14ac:dyDescent="0.25">
      <c r="E709" t="s">
        <v>3216</v>
      </c>
      <c r="F709" t="s">
        <v>2157</v>
      </c>
      <c r="G709" t="s">
        <v>4367</v>
      </c>
      <c r="H709" t="s">
        <v>3216</v>
      </c>
    </row>
    <row r="710" spans="5:8" x14ac:dyDescent="0.25">
      <c r="E710" t="s">
        <v>3899</v>
      </c>
      <c r="F710" t="s">
        <v>1922</v>
      </c>
      <c r="G710" t="s">
        <v>4367</v>
      </c>
      <c r="H710" t="s">
        <v>3899</v>
      </c>
    </row>
    <row r="711" spans="5:8" x14ac:dyDescent="0.25">
      <c r="E711" t="s">
        <v>4012</v>
      </c>
      <c r="F711" t="s">
        <v>2369</v>
      </c>
      <c r="G711" t="s">
        <v>4367</v>
      </c>
      <c r="H711" t="s">
        <v>4012</v>
      </c>
    </row>
    <row r="712" spans="5:8" x14ac:dyDescent="0.25">
      <c r="E712" t="s">
        <v>4033</v>
      </c>
      <c r="F712" t="s">
        <v>2145</v>
      </c>
      <c r="G712" t="s">
        <v>4367</v>
      </c>
      <c r="H712" t="s">
        <v>4033</v>
      </c>
    </row>
    <row r="713" spans="5:8" x14ac:dyDescent="0.25">
      <c r="E713" t="s">
        <v>3576</v>
      </c>
      <c r="F713" t="s">
        <v>2840</v>
      </c>
      <c r="G713" t="s">
        <v>4369</v>
      </c>
      <c r="H713" t="s">
        <v>3576</v>
      </c>
    </row>
    <row r="714" spans="5:8" x14ac:dyDescent="0.25">
      <c r="E714" t="s">
        <v>3025</v>
      </c>
      <c r="F714" t="s">
        <v>2153</v>
      </c>
      <c r="G714" t="s">
        <v>4369</v>
      </c>
      <c r="H714" t="s">
        <v>3025</v>
      </c>
    </row>
    <row r="715" spans="5:8" x14ac:dyDescent="0.25">
      <c r="E715" t="s">
        <v>3585</v>
      </c>
      <c r="F715" t="s">
        <v>2726</v>
      </c>
      <c r="G715" t="s">
        <v>4369</v>
      </c>
      <c r="H715" t="s">
        <v>3585</v>
      </c>
    </row>
    <row r="716" spans="5:8" x14ac:dyDescent="0.25">
      <c r="E716" t="s">
        <v>3790</v>
      </c>
      <c r="F716" t="s">
        <v>2118</v>
      </c>
      <c r="G716" t="s">
        <v>4369</v>
      </c>
      <c r="H716" t="s">
        <v>3790</v>
      </c>
    </row>
    <row r="717" spans="5:8" x14ac:dyDescent="0.25">
      <c r="E717" t="s">
        <v>3027</v>
      </c>
      <c r="F717" t="s">
        <v>1888</v>
      </c>
      <c r="G717" t="s">
        <v>4369</v>
      </c>
      <c r="H717" t="s">
        <v>3027</v>
      </c>
    </row>
    <row r="718" spans="5:8" x14ac:dyDescent="0.25">
      <c r="E718" t="s">
        <v>3847</v>
      </c>
      <c r="F718" t="s">
        <v>2342</v>
      </c>
      <c r="G718" t="s">
        <v>4369</v>
      </c>
      <c r="H718" t="s">
        <v>3847</v>
      </c>
    </row>
    <row r="719" spans="5:8" x14ac:dyDescent="0.25">
      <c r="E719" t="s">
        <v>3586</v>
      </c>
      <c r="F719" t="s">
        <v>2945</v>
      </c>
      <c r="G719" t="s">
        <v>4369</v>
      </c>
      <c r="H719" t="s">
        <v>3586</v>
      </c>
    </row>
    <row r="720" spans="5:8" x14ac:dyDescent="0.25">
      <c r="E720" t="s">
        <v>3795</v>
      </c>
      <c r="F720" t="s">
        <v>2596</v>
      </c>
      <c r="G720" t="s">
        <v>4369</v>
      </c>
      <c r="H720" t="s">
        <v>3795</v>
      </c>
    </row>
    <row r="721" spans="5:8" x14ac:dyDescent="0.25">
      <c r="E721" t="s">
        <v>3791</v>
      </c>
      <c r="F721" t="s">
        <v>2437</v>
      </c>
      <c r="G721" t="s">
        <v>4369</v>
      </c>
      <c r="H721" t="s">
        <v>3791</v>
      </c>
    </row>
    <row r="722" spans="5:8" x14ac:dyDescent="0.25">
      <c r="E722" t="s">
        <v>3813</v>
      </c>
      <c r="F722" t="s">
        <v>2894</v>
      </c>
      <c r="G722" t="s">
        <v>4369</v>
      </c>
      <c r="H722" t="s">
        <v>3813</v>
      </c>
    </row>
    <row r="723" spans="5:8" x14ac:dyDescent="0.25">
      <c r="E723" t="s">
        <v>3577</v>
      </c>
      <c r="F723" t="s">
        <v>2873</v>
      </c>
      <c r="G723" t="s">
        <v>4369</v>
      </c>
      <c r="H723" t="s">
        <v>3577</v>
      </c>
    </row>
    <row r="724" spans="5:8" x14ac:dyDescent="0.25">
      <c r="E724" t="s">
        <v>3362</v>
      </c>
      <c r="F724" t="s">
        <v>2754</v>
      </c>
      <c r="G724" t="s">
        <v>4369</v>
      </c>
      <c r="H724" t="s">
        <v>3362</v>
      </c>
    </row>
    <row r="725" spans="5:8" x14ac:dyDescent="0.25">
      <c r="E725" t="s">
        <v>3792</v>
      </c>
      <c r="F725" t="s">
        <v>2315</v>
      </c>
      <c r="G725" t="s">
        <v>4369</v>
      </c>
      <c r="H725" t="s">
        <v>3792</v>
      </c>
    </row>
    <row r="726" spans="5:8" x14ac:dyDescent="0.25">
      <c r="E726" t="s">
        <v>3077</v>
      </c>
      <c r="F726" t="s">
        <v>2386</v>
      </c>
      <c r="G726" t="s">
        <v>4369</v>
      </c>
      <c r="H726" t="s">
        <v>3077</v>
      </c>
    </row>
    <row r="727" spans="5:8" x14ac:dyDescent="0.25">
      <c r="E727" t="s">
        <v>3793</v>
      </c>
      <c r="F727" t="s">
        <v>2755</v>
      </c>
      <c r="G727" t="s">
        <v>4369</v>
      </c>
      <c r="H727" t="s">
        <v>3793</v>
      </c>
    </row>
    <row r="728" spans="5:8" x14ac:dyDescent="0.25">
      <c r="E728" t="s">
        <v>3737</v>
      </c>
      <c r="F728" t="s">
        <v>2323</v>
      </c>
      <c r="G728" t="s">
        <v>4369</v>
      </c>
      <c r="H728" t="s">
        <v>3737</v>
      </c>
    </row>
    <row r="729" spans="5:8" x14ac:dyDescent="0.25">
      <c r="E729" t="s">
        <v>3222</v>
      </c>
      <c r="F729" t="s">
        <v>2111</v>
      </c>
      <c r="G729" t="s">
        <v>4369</v>
      </c>
      <c r="H729" t="s">
        <v>3222</v>
      </c>
    </row>
    <row r="730" spans="5:8" x14ac:dyDescent="0.25">
      <c r="E730" t="s">
        <v>3848</v>
      </c>
      <c r="F730" t="s">
        <v>2034</v>
      </c>
      <c r="G730" t="s">
        <v>4369</v>
      </c>
      <c r="H730" t="s">
        <v>3848</v>
      </c>
    </row>
    <row r="731" spans="5:8" x14ac:dyDescent="0.25">
      <c r="E731" t="s">
        <v>3578</v>
      </c>
      <c r="F731" t="s">
        <v>2833</v>
      </c>
      <c r="G731" t="s">
        <v>4369</v>
      </c>
      <c r="H731" t="s">
        <v>3578</v>
      </c>
    </row>
    <row r="732" spans="5:8" x14ac:dyDescent="0.25">
      <c r="E732" t="s">
        <v>3084</v>
      </c>
      <c r="F732" t="s">
        <v>2905</v>
      </c>
      <c r="G732" t="s">
        <v>4369</v>
      </c>
      <c r="H732" t="s">
        <v>3084</v>
      </c>
    </row>
    <row r="733" spans="5:8" x14ac:dyDescent="0.25">
      <c r="E733" t="s">
        <v>3780</v>
      </c>
      <c r="F733" t="s">
        <v>2101</v>
      </c>
      <c r="G733" t="s">
        <v>4369</v>
      </c>
      <c r="H733" t="s">
        <v>3780</v>
      </c>
    </row>
    <row r="734" spans="5:8" x14ac:dyDescent="0.25">
      <c r="E734" t="s">
        <v>3849</v>
      </c>
      <c r="F734" t="s">
        <v>2124</v>
      </c>
      <c r="G734" t="s">
        <v>4369</v>
      </c>
      <c r="H734" t="s">
        <v>3849</v>
      </c>
    </row>
    <row r="735" spans="5:8" x14ac:dyDescent="0.25">
      <c r="E735" t="s">
        <v>3391</v>
      </c>
      <c r="F735" t="s">
        <v>2947</v>
      </c>
      <c r="G735" t="s">
        <v>4369</v>
      </c>
      <c r="H735" t="s">
        <v>3391</v>
      </c>
    </row>
    <row r="736" spans="5:8" x14ac:dyDescent="0.25">
      <c r="E736" t="s">
        <v>3218</v>
      </c>
      <c r="F736" t="s">
        <v>2242</v>
      </c>
      <c r="G736" t="s">
        <v>4369</v>
      </c>
      <c r="H736" t="s">
        <v>3218</v>
      </c>
    </row>
    <row r="737" spans="5:8" x14ac:dyDescent="0.25">
      <c r="E737" t="s">
        <v>3388</v>
      </c>
      <c r="F737" t="s">
        <v>2115</v>
      </c>
      <c r="G737" t="s">
        <v>4369</v>
      </c>
      <c r="H737" t="s">
        <v>3388</v>
      </c>
    </row>
    <row r="738" spans="5:8" x14ac:dyDescent="0.25">
      <c r="E738" t="s">
        <v>3850</v>
      </c>
      <c r="F738" t="s">
        <v>2531</v>
      </c>
      <c r="G738" t="s">
        <v>4369</v>
      </c>
      <c r="H738" t="s">
        <v>3850</v>
      </c>
    </row>
    <row r="739" spans="5:8" x14ac:dyDescent="0.25">
      <c r="E739" t="s">
        <v>3219</v>
      </c>
      <c r="F739" t="s">
        <v>2025</v>
      </c>
      <c r="G739" t="s">
        <v>4369</v>
      </c>
      <c r="H739" t="s">
        <v>3219</v>
      </c>
    </row>
    <row r="740" spans="5:8" x14ac:dyDescent="0.25">
      <c r="E740" t="s">
        <v>3797</v>
      </c>
      <c r="F740" t="s">
        <v>2467</v>
      </c>
      <c r="G740" t="s">
        <v>4369</v>
      </c>
      <c r="H740" t="s">
        <v>3797</v>
      </c>
    </row>
    <row r="741" spans="5:8" x14ac:dyDescent="0.25">
      <c r="E741" t="s">
        <v>3814</v>
      </c>
      <c r="F741" t="s">
        <v>2574</v>
      </c>
      <c r="G741" t="s">
        <v>4369</v>
      </c>
      <c r="H741" t="s">
        <v>3814</v>
      </c>
    </row>
    <row r="742" spans="5:8" x14ac:dyDescent="0.25">
      <c r="E742" t="s">
        <v>3738</v>
      </c>
      <c r="F742" t="s">
        <v>2274</v>
      </c>
      <c r="G742" t="s">
        <v>4369</v>
      </c>
      <c r="H742" t="s">
        <v>3738</v>
      </c>
    </row>
    <row r="743" spans="5:8" x14ac:dyDescent="0.25">
      <c r="E743" t="s">
        <v>3796</v>
      </c>
      <c r="F743" t="s">
        <v>2137</v>
      </c>
      <c r="G743" t="s">
        <v>4369</v>
      </c>
      <c r="H743" t="s">
        <v>3796</v>
      </c>
    </row>
    <row r="744" spans="5:8" x14ac:dyDescent="0.25">
      <c r="E744" t="s">
        <v>3459</v>
      </c>
      <c r="F744" t="s">
        <v>1995</v>
      </c>
      <c r="G744" t="s">
        <v>4369</v>
      </c>
      <c r="H744" t="s">
        <v>3459</v>
      </c>
    </row>
    <row r="745" spans="5:8" x14ac:dyDescent="0.25">
      <c r="E745" t="s">
        <v>3779</v>
      </c>
      <c r="F745" t="s">
        <v>1991</v>
      </c>
      <c r="G745" t="s">
        <v>4369</v>
      </c>
      <c r="H745" t="s">
        <v>3779</v>
      </c>
    </row>
    <row r="746" spans="5:8" x14ac:dyDescent="0.25">
      <c r="E746" t="s">
        <v>3460</v>
      </c>
      <c r="F746" t="s">
        <v>2098</v>
      </c>
      <c r="G746" t="s">
        <v>4369</v>
      </c>
      <c r="H746" t="s">
        <v>3460</v>
      </c>
    </row>
    <row r="747" spans="5:8" x14ac:dyDescent="0.25">
      <c r="E747" t="s">
        <v>3579</v>
      </c>
      <c r="F747" t="s">
        <v>2152</v>
      </c>
      <c r="G747" t="s">
        <v>4369</v>
      </c>
      <c r="H747" t="s">
        <v>3579</v>
      </c>
    </row>
    <row r="748" spans="5:8" x14ac:dyDescent="0.25">
      <c r="E748" t="s">
        <v>3028</v>
      </c>
      <c r="F748" t="s">
        <v>2646</v>
      </c>
      <c r="G748" t="s">
        <v>4369</v>
      </c>
      <c r="H748" t="s">
        <v>3028</v>
      </c>
    </row>
    <row r="749" spans="5:8" x14ac:dyDescent="0.25">
      <c r="E749" t="s">
        <v>3580</v>
      </c>
      <c r="F749" t="s">
        <v>2803</v>
      </c>
      <c r="G749" t="s">
        <v>4369</v>
      </c>
      <c r="H749" t="s">
        <v>3580</v>
      </c>
    </row>
    <row r="750" spans="5:8" x14ac:dyDescent="0.25">
      <c r="E750" t="s">
        <v>3082</v>
      </c>
      <c r="F750" t="s">
        <v>2813</v>
      </c>
      <c r="G750" t="s">
        <v>4369</v>
      </c>
      <c r="H750" t="s">
        <v>3082</v>
      </c>
    </row>
    <row r="751" spans="5:8" x14ac:dyDescent="0.25">
      <c r="E751" t="s">
        <v>3581</v>
      </c>
      <c r="F751" t="s">
        <v>2572</v>
      </c>
      <c r="G751" t="s">
        <v>4369</v>
      </c>
      <c r="H751" t="s">
        <v>3581</v>
      </c>
    </row>
    <row r="752" spans="5:8" x14ac:dyDescent="0.25">
      <c r="E752" t="s">
        <v>3221</v>
      </c>
      <c r="F752" t="s">
        <v>2707</v>
      </c>
      <c r="G752" t="s">
        <v>4369</v>
      </c>
      <c r="H752" t="s">
        <v>3221</v>
      </c>
    </row>
    <row r="753" spans="5:8" x14ac:dyDescent="0.25">
      <c r="E753" t="s">
        <v>3851</v>
      </c>
      <c r="F753" t="s">
        <v>2634</v>
      </c>
      <c r="G753" t="s">
        <v>4369</v>
      </c>
      <c r="H753" t="s">
        <v>3851</v>
      </c>
    </row>
    <row r="754" spans="5:8" x14ac:dyDescent="0.25">
      <c r="E754" t="s">
        <v>3029</v>
      </c>
      <c r="F754" t="s">
        <v>1921</v>
      </c>
      <c r="G754" t="s">
        <v>4369</v>
      </c>
      <c r="H754" t="s">
        <v>3029</v>
      </c>
    </row>
    <row r="755" spans="5:8" x14ac:dyDescent="0.25">
      <c r="E755" t="s">
        <v>3083</v>
      </c>
      <c r="F755" t="s">
        <v>2258</v>
      </c>
      <c r="G755" t="s">
        <v>4369</v>
      </c>
      <c r="H755" t="s">
        <v>3083</v>
      </c>
    </row>
    <row r="756" spans="5:8" x14ac:dyDescent="0.25">
      <c r="E756" t="s">
        <v>3782</v>
      </c>
      <c r="F756" t="s">
        <v>2085</v>
      </c>
      <c r="G756" t="s">
        <v>4369</v>
      </c>
      <c r="H756" t="s">
        <v>3782</v>
      </c>
    </row>
    <row r="757" spans="5:8" x14ac:dyDescent="0.25">
      <c r="E757" t="s">
        <v>3713</v>
      </c>
      <c r="F757" t="s">
        <v>1987</v>
      </c>
      <c r="G757" t="s">
        <v>4369</v>
      </c>
      <c r="H757" t="s">
        <v>3713</v>
      </c>
    </row>
    <row r="758" spans="5:8" x14ac:dyDescent="0.25">
      <c r="E758" t="s">
        <v>3714</v>
      </c>
      <c r="F758" t="s">
        <v>2736</v>
      </c>
      <c r="G758" t="s">
        <v>4369</v>
      </c>
      <c r="H758" t="s">
        <v>3714</v>
      </c>
    </row>
    <row r="759" spans="5:8" x14ac:dyDescent="0.25">
      <c r="E759" t="s">
        <v>3783</v>
      </c>
      <c r="F759" t="s">
        <v>2183</v>
      </c>
      <c r="G759" t="s">
        <v>4369</v>
      </c>
      <c r="H759" t="s">
        <v>3783</v>
      </c>
    </row>
    <row r="760" spans="5:8" x14ac:dyDescent="0.25">
      <c r="E760" t="s">
        <v>3582</v>
      </c>
      <c r="F760" t="s">
        <v>2887</v>
      </c>
      <c r="G760" t="s">
        <v>4369</v>
      </c>
      <c r="H760" t="s">
        <v>3582</v>
      </c>
    </row>
    <row r="761" spans="5:8" x14ac:dyDescent="0.25">
      <c r="E761" t="s">
        <v>3363</v>
      </c>
      <c r="F761" t="s">
        <v>2408</v>
      </c>
      <c r="G761" t="s">
        <v>4369</v>
      </c>
      <c r="H761" t="s">
        <v>3363</v>
      </c>
    </row>
    <row r="762" spans="5:8" x14ac:dyDescent="0.25">
      <c r="E762" t="s">
        <v>3784</v>
      </c>
      <c r="F762" t="s">
        <v>2409</v>
      </c>
      <c r="G762" t="s">
        <v>4369</v>
      </c>
      <c r="H762" t="s">
        <v>3784</v>
      </c>
    </row>
    <row r="763" spans="5:8" x14ac:dyDescent="0.25">
      <c r="E763" t="s">
        <v>3785</v>
      </c>
      <c r="F763" t="s">
        <v>2780</v>
      </c>
      <c r="G763" t="s">
        <v>4369</v>
      </c>
      <c r="H763" t="s">
        <v>3785</v>
      </c>
    </row>
    <row r="764" spans="5:8" x14ac:dyDescent="0.25">
      <c r="E764" t="s">
        <v>3078</v>
      </c>
      <c r="F764" t="s">
        <v>2543</v>
      </c>
      <c r="G764" t="s">
        <v>4369</v>
      </c>
      <c r="H764" t="s">
        <v>3078</v>
      </c>
    </row>
    <row r="765" spans="5:8" x14ac:dyDescent="0.25">
      <c r="E765" t="s">
        <v>3739</v>
      </c>
      <c r="F765" t="s">
        <v>2171</v>
      </c>
      <c r="G765" t="s">
        <v>4369</v>
      </c>
      <c r="H765" t="s">
        <v>3739</v>
      </c>
    </row>
    <row r="766" spans="5:8" x14ac:dyDescent="0.25">
      <c r="E766" t="s">
        <v>3781</v>
      </c>
      <c r="F766" t="s">
        <v>2347</v>
      </c>
      <c r="G766" t="s">
        <v>4369</v>
      </c>
      <c r="H766" t="s">
        <v>3781</v>
      </c>
    </row>
    <row r="767" spans="5:8" x14ac:dyDescent="0.25">
      <c r="E767" t="s">
        <v>3852</v>
      </c>
      <c r="F767" t="s">
        <v>2067</v>
      </c>
      <c r="G767" t="s">
        <v>4369</v>
      </c>
      <c r="H767" t="s">
        <v>3852</v>
      </c>
    </row>
    <row r="768" spans="5:8" x14ac:dyDescent="0.25">
      <c r="E768" t="s">
        <v>3786</v>
      </c>
      <c r="F768" t="s">
        <v>2518</v>
      </c>
      <c r="G768" t="s">
        <v>4369</v>
      </c>
      <c r="H768" t="s">
        <v>3786</v>
      </c>
    </row>
    <row r="769" spans="5:8" x14ac:dyDescent="0.25">
      <c r="E769" t="s">
        <v>3079</v>
      </c>
      <c r="F769" t="s">
        <v>2932</v>
      </c>
      <c r="G769" t="s">
        <v>4369</v>
      </c>
      <c r="H769" t="s">
        <v>3079</v>
      </c>
    </row>
    <row r="770" spans="5:8" x14ac:dyDescent="0.25">
      <c r="E770" t="s">
        <v>3583</v>
      </c>
      <c r="F770" t="s">
        <v>2867</v>
      </c>
      <c r="G770" t="s">
        <v>4369</v>
      </c>
      <c r="H770" t="s">
        <v>3583</v>
      </c>
    </row>
    <row r="771" spans="5:8" x14ac:dyDescent="0.25">
      <c r="E771" t="s">
        <v>3815</v>
      </c>
      <c r="F771" t="s">
        <v>2056</v>
      </c>
      <c r="G771" t="s">
        <v>4369</v>
      </c>
      <c r="H771" t="s">
        <v>3815</v>
      </c>
    </row>
    <row r="772" spans="5:8" x14ac:dyDescent="0.25">
      <c r="E772" t="s">
        <v>3220</v>
      </c>
      <c r="F772" t="s">
        <v>2764</v>
      </c>
      <c r="G772" t="s">
        <v>4369</v>
      </c>
      <c r="H772" t="s">
        <v>3220</v>
      </c>
    </row>
    <row r="773" spans="5:8" x14ac:dyDescent="0.25">
      <c r="E773" t="s">
        <v>3024</v>
      </c>
      <c r="F773" t="s">
        <v>1984</v>
      </c>
      <c r="G773" t="s">
        <v>4369</v>
      </c>
      <c r="H773" t="s">
        <v>3024</v>
      </c>
    </row>
    <row r="774" spans="5:8" x14ac:dyDescent="0.25">
      <c r="E774" t="s">
        <v>3587</v>
      </c>
      <c r="F774" t="s">
        <v>2763</v>
      </c>
      <c r="G774" t="s">
        <v>4369</v>
      </c>
      <c r="H774" t="s">
        <v>3587</v>
      </c>
    </row>
    <row r="775" spans="5:8" x14ac:dyDescent="0.25">
      <c r="E775" t="s">
        <v>3816</v>
      </c>
      <c r="F775" t="s">
        <v>2957</v>
      </c>
      <c r="G775" t="s">
        <v>4369</v>
      </c>
      <c r="H775" t="s">
        <v>3816</v>
      </c>
    </row>
    <row r="776" spans="5:8" x14ac:dyDescent="0.25">
      <c r="E776" t="s">
        <v>3023</v>
      </c>
      <c r="F776" t="s">
        <v>2704</v>
      </c>
      <c r="G776" t="s">
        <v>4369</v>
      </c>
      <c r="H776" t="s">
        <v>3023</v>
      </c>
    </row>
    <row r="777" spans="5:8" x14ac:dyDescent="0.25">
      <c r="E777" t="s">
        <v>3778</v>
      </c>
      <c r="F777" t="s">
        <v>2337</v>
      </c>
      <c r="G777" t="s">
        <v>4369</v>
      </c>
      <c r="H777" t="s">
        <v>3778</v>
      </c>
    </row>
    <row r="778" spans="5:8" x14ac:dyDescent="0.25">
      <c r="E778" t="s">
        <v>3853</v>
      </c>
      <c r="F778" t="s">
        <v>2723</v>
      </c>
      <c r="G778" t="s">
        <v>4369</v>
      </c>
      <c r="H778" t="s">
        <v>3853</v>
      </c>
    </row>
    <row r="779" spans="5:8" x14ac:dyDescent="0.25">
      <c r="E779" t="s">
        <v>3787</v>
      </c>
      <c r="F779" t="s">
        <v>1909</v>
      </c>
      <c r="G779" t="s">
        <v>4369</v>
      </c>
      <c r="H779" t="s">
        <v>3787</v>
      </c>
    </row>
    <row r="780" spans="5:8" x14ac:dyDescent="0.25">
      <c r="E780" t="s">
        <v>3794</v>
      </c>
      <c r="F780" t="s">
        <v>2436</v>
      </c>
      <c r="G780" t="s">
        <v>4369</v>
      </c>
      <c r="H780" t="s">
        <v>3794</v>
      </c>
    </row>
    <row r="781" spans="5:8" x14ac:dyDescent="0.25">
      <c r="E781" t="s">
        <v>3030</v>
      </c>
      <c r="F781" t="s">
        <v>2597</v>
      </c>
      <c r="G781" t="s">
        <v>4369</v>
      </c>
      <c r="H781" t="s">
        <v>3030</v>
      </c>
    </row>
    <row r="782" spans="5:8" x14ac:dyDescent="0.25">
      <c r="E782" t="s">
        <v>3365</v>
      </c>
      <c r="F782" t="s">
        <v>2389</v>
      </c>
      <c r="G782" t="s">
        <v>4369</v>
      </c>
      <c r="H782" t="s">
        <v>3365</v>
      </c>
    </row>
    <row r="783" spans="5:8" x14ac:dyDescent="0.25">
      <c r="E783" t="s">
        <v>3031</v>
      </c>
      <c r="F783" t="s">
        <v>2549</v>
      </c>
      <c r="G783" t="s">
        <v>4369</v>
      </c>
      <c r="H783" t="s">
        <v>3031</v>
      </c>
    </row>
    <row r="784" spans="5:8" x14ac:dyDescent="0.25">
      <c r="E784" t="s">
        <v>3389</v>
      </c>
      <c r="F784" t="s">
        <v>1895</v>
      </c>
      <c r="G784" t="s">
        <v>4369</v>
      </c>
      <c r="H784" t="s">
        <v>3389</v>
      </c>
    </row>
    <row r="785" spans="5:8" x14ac:dyDescent="0.25">
      <c r="E785" t="s">
        <v>3032</v>
      </c>
      <c r="F785" t="s">
        <v>1885</v>
      </c>
      <c r="G785" t="s">
        <v>4369</v>
      </c>
      <c r="H785" t="s">
        <v>3032</v>
      </c>
    </row>
    <row r="786" spans="5:8" x14ac:dyDescent="0.25">
      <c r="E786" t="s">
        <v>3033</v>
      </c>
      <c r="F786" t="s">
        <v>2354</v>
      </c>
      <c r="G786" t="s">
        <v>4369</v>
      </c>
      <c r="H786" t="s">
        <v>3033</v>
      </c>
    </row>
    <row r="787" spans="5:8" x14ac:dyDescent="0.25">
      <c r="E787" t="s">
        <v>3080</v>
      </c>
      <c r="F787" t="s">
        <v>2672</v>
      </c>
      <c r="G787" t="s">
        <v>4369</v>
      </c>
      <c r="H787" t="s">
        <v>3080</v>
      </c>
    </row>
    <row r="788" spans="5:8" x14ac:dyDescent="0.25">
      <c r="E788" t="s">
        <v>3777</v>
      </c>
      <c r="F788" t="s">
        <v>2618</v>
      </c>
      <c r="G788" t="s">
        <v>4369</v>
      </c>
      <c r="H788" t="s">
        <v>3777</v>
      </c>
    </row>
    <row r="789" spans="5:8" x14ac:dyDescent="0.25">
      <c r="E789" t="s">
        <v>3788</v>
      </c>
      <c r="F789" t="s">
        <v>1828</v>
      </c>
      <c r="G789" t="s">
        <v>4369</v>
      </c>
      <c r="H789" t="s">
        <v>3788</v>
      </c>
    </row>
    <row r="790" spans="5:8" x14ac:dyDescent="0.25">
      <c r="E790" t="s">
        <v>3081</v>
      </c>
      <c r="F790" t="s">
        <v>2786</v>
      </c>
      <c r="G790" t="s">
        <v>4369</v>
      </c>
      <c r="H790" t="s">
        <v>3081</v>
      </c>
    </row>
    <row r="791" spans="5:8" x14ac:dyDescent="0.25">
      <c r="E791" t="s">
        <v>3789</v>
      </c>
      <c r="F791" t="s">
        <v>2000</v>
      </c>
      <c r="G791" t="s">
        <v>4369</v>
      </c>
      <c r="H791" t="s">
        <v>3789</v>
      </c>
    </row>
    <row r="792" spans="5:8" x14ac:dyDescent="0.25">
      <c r="E792" t="s">
        <v>3364</v>
      </c>
      <c r="F792" t="s">
        <v>2870</v>
      </c>
      <c r="G792" t="s">
        <v>4369</v>
      </c>
      <c r="H792" t="s">
        <v>3364</v>
      </c>
    </row>
    <row r="793" spans="5:8" x14ac:dyDescent="0.25">
      <c r="E793" t="s">
        <v>3584</v>
      </c>
      <c r="F793" t="s">
        <v>1947</v>
      </c>
      <c r="G793" t="s">
        <v>4369</v>
      </c>
      <c r="H793" t="s">
        <v>3584</v>
      </c>
    </row>
    <row r="794" spans="5:8" x14ac:dyDescent="0.25">
      <c r="E794" t="s">
        <v>3390</v>
      </c>
      <c r="F794" t="s">
        <v>2857</v>
      </c>
      <c r="G794" t="s">
        <v>4369</v>
      </c>
      <c r="H794" t="s">
        <v>3390</v>
      </c>
    </row>
    <row r="795" spans="5:8" x14ac:dyDescent="0.25">
      <c r="E795" t="s">
        <v>4068</v>
      </c>
      <c r="F795" t="s">
        <v>2284</v>
      </c>
      <c r="G795" t="s">
        <v>4370</v>
      </c>
      <c r="H795" t="s">
        <v>4068</v>
      </c>
    </row>
    <row r="796" spans="5:8" x14ac:dyDescent="0.25">
      <c r="E796" t="s">
        <v>4067</v>
      </c>
      <c r="F796" t="s">
        <v>2964</v>
      </c>
      <c r="G796" t="s">
        <v>4370</v>
      </c>
      <c r="H796" t="s">
        <v>4067</v>
      </c>
    </row>
    <row r="797" spans="5:8" x14ac:dyDescent="0.25">
      <c r="E797" t="s">
        <v>4073</v>
      </c>
      <c r="F797" t="s">
        <v>1795</v>
      </c>
      <c r="G797" t="s">
        <v>4370</v>
      </c>
      <c r="H797" t="s">
        <v>4073</v>
      </c>
    </row>
    <row r="798" spans="5:8" x14ac:dyDescent="0.25">
      <c r="E798" t="s">
        <v>3026</v>
      </c>
      <c r="F798" t="s">
        <v>2319</v>
      </c>
      <c r="G798" t="s">
        <v>4370</v>
      </c>
      <c r="H798" t="s">
        <v>3026</v>
      </c>
    </row>
    <row r="799" spans="5:8" x14ac:dyDescent="0.25">
      <c r="E799" t="s">
        <v>3012</v>
      </c>
      <c r="F799" t="s">
        <v>1806</v>
      </c>
      <c r="G799" t="s">
        <v>4370</v>
      </c>
      <c r="H799" t="s">
        <v>3012</v>
      </c>
    </row>
    <row r="800" spans="5:8" x14ac:dyDescent="0.25">
      <c r="E800" t="s">
        <v>3075</v>
      </c>
      <c r="F800" t="s">
        <v>1850</v>
      </c>
      <c r="G800" t="s">
        <v>4370</v>
      </c>
      <c r="H800" t="s">
        <v>3075</v>
      </c>
    </row>
    <row r="801" spans="5:8" x14ac:dyDescent="0.25">
      <c r="E801" t="s">
        <v>3126</v>
      </c>
      <c r="F801" t="s">
        <v>2002</v>
      </c>
      <c r="G801" t="s">
        <v>4370</v>
      </c>
      <c r="H801" t="s">
        <v>3126</v>
      </c>
    </row>
    <row r="802" spans="5:8" x14ac:dyDescent="0.25">
      <c r="E802" t="s">
        <v>4064</v>
      </c>
      <c r="F802" t="s">
        <v>2420</v>
      </c>
      <c r="G802" t="s">
        <v>4370</v>
      </c>
      <c r="H802" t="s">
        <v>4064</v>
      </c>
    </row>
    <row r="803" spans="5:8" x14ac:dyDescent="0.25">
      <c r="E803" t="s">
        <v>4062</v>
      </c>
      <c r="F803" t="s">
        <v>2679</v>
      </c>
      <c r="G803" t="s">
        <v>4370</v>
      </c>
      <c r="H803" t="s">
        <v>4062</v>
      </c>
    </row>
    <row r="804" spans="5:8" x14ac:dyDescent="0.25">
      <c r="E804" t="s">
        <v>3686</v>
      </c>
      <c r="F804" t="s">
        <v>2062</v>
      </c>
      <c r="G804" t="s">
        <v>4370</v>
      </c>
      <c r="H804" t="s">
        <v>3686</v>
      </c>
    </row>
    <row r="805" spans="5:8" x14ac:dyDescent="0.25">
      <c r="E805" t="s">
        <v>4167</v>
      </c>
      <c r="F805" t="s">
        <v>2865</v>
      </c>
      <c r="G805" t="s">
        <v>4370</v>
      </c>
      <c r="H805" t="s">
        <v>4167</v>
      </c>
    </row>
    <row r="806" spans="5:8" x14ac:dyDescent="0.25">
      <c r="E806" t="s">
        <v>4079</v>
      </c>
      <c r="F806" t="s">
        <v>2036</v>
      </c>
      <c r="G806" t="s">
        <v>4370</v>
      </c>
      <c r="H806" t="s">
        <v>4079</v>
      </c>
    </row>
    <row r="807" spans="5:8" x14ac:dyDescent="0.25">
      <c r="E807" t="s">
        <v>3724</v>
      </c>
      <c r="F807" t="s">
        <v>2927</v>
      </c>
      <c r="G807" t="s">
        <v>4370</v>
      </c>
      <c r="H807" t="s">
        <v>3724</v>
      </c>
    </row>
    <row r="808" spans="5:8" x14ac:dyDescent="0.25">
      <c r="E808" t="s">
        <v>3541</v>
      </c>
      <c r="F808" t="s">
        <v>4385</v>
      </c>
      <c r="G808" t="s">
        <v>4370</v>
      </c>
      <c r="H808" t="s">
        <v>3541</v>
      </c>
    </row>
    <row r="809" spans="5:8" x14ac:dyDescent="0.25">
      <c r="E809" t="s">
        <v>3409</v>
      </c>
      <c r="F809" t="s">
        <v>2953</v>
      </c>
      <c r="G809" t="s">
        <v>4370</v>
      </c>
      <c r="H809" t="s">
        <v>3409</v>
      </c>
    </row>
    <row r="810" spans="5:8" x14ac:dyDescent="0.25">
      <c r="E810" t="s">
        <v>3543</v>
      </c>
      <c r="F810" t="s">
        <v>2226</v>
      </c>
      <c r="G810" t="s">
        <v>4370</v>
      </c>
      <c r="H810" t="s">
        <v>3543</v>
      </c>
    </row>
    <row r="811" spans="5:8" x14ac:dyDescent="0.25">
      <c r="E811" t="s">
        <v>4078</v>
      </c>
      <c r="F811" t="s">
        <v>1866</v>
      </c>
      <c r="G811" t="s">
        <v>4370</v>
      </c>
      <c r="H811" t="s">
        <v>4078</v>
      </c>
    </row>
    <row r="812" spans="5:8" x14ac:dyDescent="0.25">
      <c r="E812" t="s">
        <v>3013</v>
      </c>
      <c r="F812" t="s">
        <v>1844</v>
      </c>
      <c r="G812" t="s">
        <v>4370</v>
      </c>
      <c r="H812" t="s">
        <v>3013</v>
      </c>
    </row>
    <row r="813" spans="5:8" x14ac:dyDescent="0.25">
      <c r="E813" t="s">
        <v>3377</v>
      </c>
      <c r="F813" t="s">
        <v>2269</v>
      </c>
      <c r="G813" t="s">
        <v>4370</v>
      </c>
      <c r="H813" t="s">
        <v>3377</v>
      </c>
    </row>
    <row r="814" spans="5:8" x14ac:dyDescent="0.25">
      <c r="E814" t="s">
        <v>3374</v>
      </c>
      <c r="F814" t="s">
        <v>2113</v>
      </c>
      <c r="G814" t="s">
        <v>4370</v>
      </c>
      <c r="H814" t="s">
        <v>3374</v>
      </c>
    </row>
    <row r="815" spans="5:8" x14ac:dyDescent="0.25">
      <c r="E815" t="s">
        <v>4157</v>
      </c>
      <c r="F815" t="s">
        <v>2438</v>
      </c>
      <c r="G815" t="s">
        <v>4370</v>
      </c>
      <c r="H815" t="s">
        <v>4157</v>
      </c>
    </row>
    <row r="816" spans="5:8" x14ac:dyDescent="0.25">
      <c r="E816" t="s">
        <v>3412</v>
      </c>
      <c r="F816" t="s">
        <v>1877</v>
      </c>
      <c r="G816" t="s">
        <v>4370</v>
      </c>
      <c r="H816" t="s">
        <v>3412</v>
      </c>
    </row>
    <row r="817" spans="5:8" x14ac:dyDescent="0.25">
      <c r="E817" t="s">
        <v>4158</v>
      </c>
      <c r="F817" t="s">
        <v>1911</v>
      </c>
      <c r="G817" t="s">
        <v>4370</v>
      </c>
      <c r="H817" t="s">
        <v>4158</v>
      </c>
    </row>
    <row r="818" spans="5:8" x14ac:dyDescent="0.25">
      <c r="E818" t="s">
        <v>3722</v>
      </c>
      <c r="F818" t="s">
        <v>2496</v>
      </c>
      <c r="G818" t="s">
        <v>4370</v>
      </c>
      <c r="H818" t="s">
        <v>3722</v>
      </c>
    </row>
    <row r="819" spans="5:8" x14ac:dyDescent="0.25">
      <c r="E819" t="s">
        <v>3416</v>
      </c>
      <c r="F819" t="s">
        <v>2117</v>
      </c>
      <c r="G819" t="s">
        <v>4370</v>
      </c>
      <c r="H819" t="s">
        <v>3416</v>
      </c>
    </row>
    <row r="820" spans="5:8" x14ac:dyDescent="0.25">
      <c r="E820" t="s">
        <v>4156</v>
      </c>
      <c r="F820" t="s">
        <v>2586</v>
      </c>
      <c r="G820" t="s">
        <v>4370</v>
      </c>
      <c r="H820" t="s">
        <v>4156</v>
      </c>
    </row>
    <row r="821" spans="5:8" x14ac:dyDescent="0.25">
      <c r="E821" t="s">
        <v>4159</v>
      </c>
      <c r="F821" t="s">
        <v>2139</v>
      </c>
      <c r="G821" t="s">
        <v>4370</v>
      </c>
      <c r="H821" t="s">
        <v>4159</v>
      </c>
    </row>
    <row r="822" spans="5:8" x14ac:dyDescent="0.25">
      <c r="E822" t="s">
        <v>4063</v>
      </c>
      <c r="F822" t="s">
        <v>2245</v>
      </c>
      <c r="G822" t="s">
        <v>4370</v>
      </c>
      <c r="H822" t="s">
        <v>4063</v>
      </c>
    </row>
    <row r="823" spans="5:8" x14ac:dyDescent="0.25">
      <c r="E823" t="s">
        <v>3413</v>
      </c>
      <c r="F823" t="s">
        <v>2722</v>
      </c>
      <c r="G823" t="s">
        <v>4370</v>
      </c>
      <c r="H823" t="s">
        <v>3413</v>
      </c>
    </row>
    <row r="824" spans="5:8" x14ac:dyDescent="0.25">
      <c r="E824" t="s">
        <v>3545</v>
      </c>
      <c r="F824" t="s">
        <v>1787</v>
      </c>
      <c r="G824" t="s">
        <v>4370</v>
      </c>
      <c r="H824" t="s">
        <v>3545</v>
      </c>
    </row>
    <row r="825" spans="5:8" x14ac:dyDescent="0.25">
      <c r="E825" t="s">
        <v>4160</v>
      </c>
      <c r="F825" t="s">
        <v>2077</v>
      </c>
      <c r="G825" t="s">
        <v>4370</v>
      </c>
      <c r="H825" t="s">
        <v>4160</v>
      </c>
    </row>
    <row r="826" spans="5:8" x14ac:dyDescent="0.25">
      <c r="E826" t="s">
        <v>4161</v>
      </c>
      <c r="F826" t="s">
        <v>2208</v>
      </c>
      <c r="G826" t="s">
        <v>4370</v>
      </c>
      <c r="H826" t="s">
        <v>4161</v>
      </c>
    </row>
    <row r="827" spans="5:8" x14ac:dyDescent="0.25">
      <c r="E827" t="s">
        <v>3074</v>
      </c>
      <c r="F827" t="s">
        <v>2292</v>
      </c>
      <c r="G827" t="s">
        <v>4370</v>
      </c>
      <c r="H827" t="s">
        <v>3074</v>
      </c>
    </row>
    <row r="828" spans="5:8" x14ac:dyDescent="0.25">
      <c r="E828" t="s">
        <v>3538</v>
      </c>
      <c r="F828" t="s">
        <v>2370</v>
      </c>
      <c r="G828" t="s">
        <v>4370</v>
      </c>
      <c r="H828" t="s">
        <v>3538</v>
      </c>
    </row>
    <row r="829" spans="5:8" x14ac:dyDescent="0.25">
      <c r="E829" t="s">
        <v>3540</v>
      </c>
      <c r="F829" t="s">
        <v>2719</v>
      </c>
      <c r="G829" t="s">
        <v>4370</v>
      </c>
      <c r="H829" t="s">
        <v>3540</v>
      </c>
    </row>
    <row r="830" spans="5:8" x14ac:dyDescent="0.25">
      <c r="E830" t="s">
        <v>3375</v>
      </c>
      <c r="F830" t="s">
        <v>2320</v>
      </c>
      <c r="G830" t="s">
        <v>4370</v>
      </c>
      <c r="H830" t="s">
        <v>3375</v>
      </c>
    </row>
    <row r="831" spans="5:8" x14ac:dyDescent="0.25">
      <c r="E831" t="s">
        <v>4080</v>
      </c>
      <c r="F831" t="s">
        <v>2449</v>
      </c>
      <c r="G831" t="s">
        <v>4370</v>
      </c>
      <c r="H831" t="s">
        <v>4080</v>
      </c>
    </row>
    <row r="832" spans="5:8" x14ac:dyDescent="0.25">
      <c r="E832" t="s">
        <v>4081</v>
      </c>
      <c r="F832" t="s">
        <v>1789</v>
      </c>
      <c r="G832" t="s">
        <v>4370</v>
      </c>
      <c r="H832" t="s">
        <v>4081</v>
      </c>
    </row>
    <row r="833" spans="5:8" x14ac:dyDescent="0.25">
      <c r="E833" t="s">
        <v>4166</v>
      </c>
      <c r="F833" t="s">
        <v>1919</v>
      </c>
      <c r="G833" t="s">
        <v>4370</v>
      </c>
      <c r="H833" t="s">
        <v>4166</v>
      </c>
    </row>
    <row r="834" spans="5:8" x14ac:dyDescent="0.25">
      <c r="E834" t="s">
        <v>4072</v>
      </c>
      <c r="F834" t="s">
        <v>4386</v>
      </c>
      <c r="G834" t="s">
        <v>4370</v>
      </c>
      <c r="H834" t="s">
        <v>4072</v>
      </c>
    </row>
    <row r="835" spans="5:8" x14ac:dyDescent="0.25">
      <c r="E835" t="s">
        <v>3723</v>
      </c>
      <c r="F835" t="s">
        <v>2348</v>
      </c>
      <c r="G835" t="s">
        <v>4370</v>
      </c>
      <c r="H835" t="s">
        <v>3723</v>
      </c>
    </row>
    <row r="836" spans="5:8" x14ac:dyDescent="0.25">
      <c r="E836" t="s">
        <v>4162</v>
      </c>
      <c r="F836" t="s">
        <v>2251</v>
      </c>
      <c r="G836" t="s">
        <v>4370</v>
      </c>
      <c r="H836" t="s">
        <v>4162</v>
      </c>
    </row>
    <row r="837" spans="5:8" x14ac:dyDescent="0.25">
      <c r="E837" t="s">
        <v>3745</v>
      </c>
      <c r="F837" t="s">
        <v>2404</v>
      </c>
      <c r="G837" t="s">
        <v>4370</v>
      </c>
      <c r="H837" t="s">
        <v>3745</v>
      </c>
    </row>
    <row r="838" spans="5:8" x14ac:dyDescent="0.25">
      <c r="E838" t="s">
        <v>3128</v>
      </c>
      <c r="F838" t="s">
        <v>1797</v>
      </c>
      <c r="G838" t="s">
        <v>4370</v>
      </c>
      <c r="H838" t="s">
        <v>3128</v>
      </c>
    </row>
    <row r="839" spans="5:8" x14ac:dyDescent="0.25">
      <c r="E839" t="s">
        <v>3129</v>
      </c>
      <c r="F839" t="s">
        <v>2336</v>
      </c>
      <c r="G839" t="s">
        <v>4370</v>
      </c>
      <c r="H839" t="s">
        <v>3129</v>
      </c>
    </row>
    <row r="840" spans="5:8" x14ac:dyDescent="0.25">
      <c r="E840" t="s">
        <v>4077</v>
      </c>
      <c r="F840" t="s">
        <v>1918</v>
      </c>
      <c r="G840" t="s">
        <v>4370</v>
      </c>
      <c r="H840" t="s">
        <v>4077</v>
      </c>
    </row>
    <row r="841" spans="5:8" x14ac:dyDescent="0.25">
      <c r="E841" t="s">
        <v>3127</v>
      </c>
      <c r="F841" t="s">
        <v>2443</v>
      </c>
      <c r="G841" t="s">
        <v>4370</v>
      </c>
      <c r="H841" t="s">
        <v>3127</v>
      </c>
    </row>
    <row r="842" spans="5:8" x14ac:dyDescent="0.25">
      <c r="E842" t="s">
        <v>3015</v>
      </c>
      <c r="F842" t="s">
        <v>2425</v>
      </c>
      <c r="G842" t="s">
        <v>4370</v>
      </c>
      <c r="H842" t="s">
        <v>3015</v>
      </c>
    </row>
    <row r="843" spans="5:8" x14ac:dyDescent="0.25">
      <c r="E843" t="s">
        <v>4155</v>
      </c>
      <c r="F843" t="s">
        <v>1926</v>
      </c>
      <c r="G843" t="s">
        <v>4370</v>
      </c>
      <c r="H843" t="s">
        <v>4155</v>
      </c>
    </row>
    <row r="844" spans="5:8" x14ac:dyDescent="0.25">
      <c r="E844" t="s">
        <v>4069</v>
      </c>
      <c r="F844" t="s">
        <v>2973</v>
      </c>
      <c r="G844" t="s">
        <v>4370</v>
      </c>
      <c r="H844" t="s">
        <v>4069</v>
      </c>
    </row>
    <row r="845" spans="5:8" x14ac:dyDescent="0.25">
      <c r="E845" t="s">
        <v>3202</v>
      </c>
      <c r="F845" t="s">
        <v>2167</v>
      </c>
      <c r="G845" t="s">
        <v>4370</v>
      </c>
      <c r="H845" t="s">
        <v>3202</v>
      </c>
    </row>
    <row r="846" spans="5:8" x14ac:dyDescent="0.25">
      <c r="E846" t="s">
        <v>3417</v>
      </c>
      <c r="F846" t="s">
        <v>2691</v>
      </c>
      <c r="G846" t="s">
        <v>4370</v>
      </c>
      <c r="H846" t="s">
        <v>3417</v>
      </c>
    </row>
    <row r="847" spans="5:8" x14ac:dyDescent="0.25">
      <c r="E847" t="s">
        <v>4059</v>
      </c>
      <c r="F847" t="s">
        <v>2823</v>
      </c>
      <c r="G847" t="s">
        <v>4370</v>
      </c>
      <c r="H847" t="s">
        <v>4059</v>
      </c>
    </row>
    <row r="848" spans="5:8" x14ac:dyDescent="0.25">
      <c r="E848" t="s">
        <v>4074</v>
      </c>
      <c r="F848" t="s">
        <v>1794</v>
      </c>
      <c r="G848" t="s">
        <v>4370</v>
      </c>
      <c r="H848" t="s">
        <v>4074</v>
      </c>
    </row>
    <row r="849" spans="5:8" x14ac:dyDescent="0.25">
      <c r="E849" t="s">
        <v>3130</v>
      </c>
      <c r="F849" t="s">
        <v>2419</v>
      </c>
      <c r="G849" t="s">
        <v>4370</v>
      </c>
      <c r="H849" t="s">
        <v>3130</v>
      </c>
    </row>
    <row r="850" spans="5:8" x14ac:dyDescent="0.25">
      <c r="E850" t="s">
        <v>6651</v>
      </c>
      <c r="F850" t="s">
        <v>2670</v>
      </c>
      <c r="G850" t="s">
        <v>4370</v>
      </c>
      <c r="H850" t="s">
        <v>6651</v>
      </c>
    </row>
    <row r="851" spans="5:8" x14ac:dyDescent="0.25">
      <c r="E851" t="s">
        <v>4163</v>
      </c>
      <c r="F851" t="s">
        <v>1899</v>
      </c>
      <c r="G851" t="s">
        <v>4370</v>
      </c>
      <c r="H851" t="s">
        <v>4163</v>
      </c>
    </row>
    <row r="852" spans="5:8" x14ac:dyDescent="0.25">
      <c r="E852" t="s">
        <v>3378</v>
      </c>
      <c r="F852" t="s">
        <v>2875</v>
      </c>
      <c r="G852" t="s">
        <v>4370</v>
      </c>
      <c r="H852" t="s">
        <v>3378</v>
      </c>
    </row>
    <row r="853" spans="5:8" x14ac:dyDescent="0.25">
      <c r="E853" t="s">
        <v>3542</v>
      </c>
      <c r="F853" t="s">
        <v>1973</v>
      </c>
      <c r="G853" t="s">
        <v>4370</v>
      </c>
      <c r="H853" t="s">
        <v>3542</v>
      </c>
    </row>
    <row r="854" spans="5:8" x14ac:dyDescent="0.25">
      <c r="E854" t="s">
        <v>3376</v>
      </c>
      <c r="F854" t="s">
        <v>2092</v>
      </c>
      <c r="G854" t="s">
        <v>4370</v>
      </c>
      <c r="H854" t="s">
        <v>3376</v>
      </c>
    </row>
    <row r="855" spans="5:8" x14ac:dyDescent="0.25">
      <c r="E855" t="s">
        <v>3014</v>
      </c>
      <c r="F855" t="s">
        <v>2328</v>
      </c>
      <c r="G855" t="s">
        <v>4370</v>
      </c>
      <c r="H855" t="s">
        <v>3014</v>
      </c>
    </row>
    <row r="856" spans="5:8" x14ac:dyDescent="0.25">
      <c r="E856" t="s">
        <v>4164</v>
      </c>
      <c r="F856" t="s">
        <v>2041</v>
      </c>
      <c r="G856" t="s">
        <v>4370</v>
      </c>
      <c r="H856" t="s">
        <v>4164</v>
      </c>
    </row>
    <row r="857" spans="5:8" x14ac:dyDescent="0.25">
      <c r="E857" t="s">
        <v>4060</v>
      </c>
      <c r="F857" t="s">
        <v>2233</v>
      </c>
      <c r="G857" t="s">
        <v>4370</v>
      </c>
      <c r="H857" t="s">
        <v>4060</v>
      </c>
    </row>
    <row r="858" spans="5:8" x14ac:dyDescent="0.25">
      <c r="E858" t="s">
        <v>4057</v>
      </c>
      <c r="F858" t="s">
        <v>1845</v>
      </c>
      <c r="G858" t="s">
        <v>4370</v>
      </c>
      <c r="H858" t="s">
        <v>4057</v>
      </c>
    </row>
    <row r="859" spans="5:8" x14ac:dyDescent="0.25">
      <c r="E859" t="s">
        <v>3539</v>
      </c>
      <c r="F859" t="s">
        <v>2970</v>
      </c>
      <c r="G859" t="s">
        <v>4370</v>
      </c>
      <c r="H859" t="s">
        <v>3539</v>
      </c>
    </row>
    <row r="860" spans="5:8" x14ac:dyDescent="0.25">
      <c r="E860" t="s">
        <v>4075</v>
      </c>
      <c r="F860" t="s">
        <v>2720</v>
      </c>
      <c r="G860" t="s">
        <v>4370</v>
      </c>
      <c r="H860" t="s">
        <v>4075</v>
      </c>
    </row>
    <row r="861" spans="5:8" x14ac:dyDescent="0.25">
      <c r="E861" t="s">
        <v>4076</v>
      </c>
      <c r="F861" t="s">
        <v>2809</v>
      </c>
      <c r="G861" t="s">
        <v>4370</v>
      </c>
      <c r="H861" t="s">
        <v>4076</v>
      </c>
    </row>
    <row r="862" spans="5:8" x14ac:dyDescent="0.25">
      <c r="E862" t="s">
        <v>4070</v>
      </c>
      <c r="F862" t="s">
        <v>2598</v>
      </c>
      <c r="G862" t="s">
        <v>4370</v>
      </c>
      <c r="H862" t="s">
        <v>4070</v>
      </c>
    </row>
    <row r="863" spans="5:8" x14ac:dyDescent="0.25">
      <c r="E863" t="s">
        <v>3812</v>
      </c>
      <c r="F863" t="s">
        <v>2526</v>
      </c>
      <c r="G863" t="s">
        <v>4370</v>
      </c>
      <c r="H863" t="s">
        <v>3812</v>
      </c>
    </row>
    <row r="864" spans="5:8" x14ac:dyDescent="0.25">
      <c r="E864" t="s">
        <v>4165</v>
      </c>
      <c r="F864" t="s">
        <v>2135</v>
      </c>
      <c r="G864" t="s">
        <v>4370</v>
      </c>
      <c r="H864" t="s">
        <v>4165</v>
      </c>
    </row>
    <row r="865" spans="5:8" x14ac:dyDescent="0.25">
      <c r="E865" t="s">
        <v>4056</v>
      </c>
      <c r="F865" t="s">
        <v>2799</v>
      </c>
      <c r="G865" t="s">
        <v>4370</v>
      </c>
      <c r="H865" t="s">
        <v>4056</v>
      </c>
    </row>
    <row r="866" spans="5:8" x14ac:dyDescent="0.25">
      <c r="E866" t="s">
        <v>4065</v>
      </c>
      <c r="F866" t="s">
        <v>2967</v>
      </c>
      <c r="G866" t="s">
        <v>4370</v>
      </c>
      <c r="H866" t="s">
        <v>4065</v>
      </c>
    </row>
    <row r="867" spans="5:8" x14ac:dyDescent="0.25">
      <c r="E867" t="s">
        <v>4061</v>
      </c>
      <c r="F867" t="s">
        <v>2230</v>
      </c>
      <c r="G867" t="s">
        <v>4370</v>
      </c>
      <c r="H867" t="s">
        <v>4061</v>
      </c>
    </row>
    <row r="868" spans="5:8" x14ac:dyDescent="0.25">
      <c r="E868" t="s">
        <v>4071</v>
      </c>
      <c r="F868" t="s">
        <v>2540</v>
      </c>
      <c r="G868" t="s">
        <v>4370</v>
      </c>
      <c r="H868" t="s">
        <v>4071</v>
      </c>
    </row>
    <row r="869" spans="5:8" x14ac:dyDescent="0.25">
      <c r="E869" t="s">
        <v>3418</v>
      </c>
      <c r="F869" t="s">
        <v>2273</v>
      </c>
      <c r="G869" t="s">
        <v>4370</v>
      </c>
      <c r="H869" t="s">
        <v>3418</v>
      </c>
    </row>
    <row r="870" spans="5:8" x14ac:dyDescent="0.25">
      <c r="E870" t="s">
        <v>4058</v>
      </c>
      <c r="F870" t="s">
        <v>2063</v>
      </c>
      <c r="G870" t="s">
        <v>4370</v>
      </c>
      <c r="H870" t="s">
        <v>4058</v>
      </c>
    </row>
    <row r="871" spans="5:8" x14ac:dyDescent="0.25">
      <c r="E871" t="s">
        <v>3544</v>
      </c>
      <c r="F871" t="s">
        <v>2340</v>
      </c>
      <c r="G871" t="s">
        <v>4370</v>
      </c>
      <c r="H871" t="s">
        <v>3544</v>
      </c>
    </row>
    <row r="872" spans="5:8" x14ac:dyDescent="0.25">
      <c r="E872" t="s">
        <v>6652</v>
      </c>
      <c r="F872" t="s">
        <v>6653</v>
      </c>
      <c r="G872" t="s">
        <v>4370</v>
      </c>
      <c r="H872" t="s">
        <v>6652</v>
      </c>
    </row>
    <row r="873" spans="5:8" x14ac:dyDescent="0.25">
      <c r="E873" t="s">
        <v>4035</v>
      </c>
      <c r="F873" t="s">
        <v>1809</v>
      </c>
      <c r="G873" t="s">
        <v>4371</v>
      </c>
      <c r="H873" t="s">
        <v>4035</v>
      </c>
    </row>
    <row r="874" spans="5:8" x14ac:dyDescent="0.25">
      <c r="E874" t="s">
        <v>3977</v>
      </c>
      <c r="F874" t="s">
        <v>2445</v>
      </c>
      <c r="G874" t="s">
        <v>4371</v>
      </c>
      <c r="H874" t="s">
        <v>3977</v>
      </c>
    </row>
    <row r="875" spans="5:8" x14ac:dyDescent="0.25">
      <c r="E875" t="s">
        <v>3668</v>
      </c>
      <c r="F875" t="s">
        <v>2680</v>
      </c>
      <c r="G875" t="s">
        <v>4371</v>
      </c>
      <c r="H875" t="s">
        <v>3668</v>
      </c>
    </row>
    <row r="876" spans="5:8" x14ac:dyDescent="0.25">
      <c r="E876" t="s">
        <v>4004</v>
      </c>
      <c r="F876" t="s">
        <v>2444</v>
      </c>
      <c r="G876" t="s">
        <v>4371</v>
      </c>
      <c r="H876" t="s">
        <v>4004</v>
      </c>
    </row>
    <row r="877" spans="5:8" x14ac:dyDescent="0.25">
      <c r="E877" t="s">
        <v>3134</v>
      </c>
      <c r="F877" t="s">
        <v>2403</v>
      </c>
      <c r="G877" t="s">
        <v>4371</v>
      </c>
      <c r="H877" t="s">
        <v>3134</v>
      </c>
    </row>
    <row r="878" spans="5:8" x14ac:dyDescent="0.25">
      <c r="E878" t="s">
        <v>3859</v>
      </c>
      <c r="F878" t="s">
        <v>2776</v>
      </c>
      <c r="G878" t="s">
        <v>4371</v>
      </c>
      <c r="H878" t="s">
        <v>3859</v>
      </c>
    </row>
    <row r="879" spans="5:8" x14ac:dyDescent="0.25">
      <c r="E879" t="s">
        <v>4002</v>
      </c>
      <c r="F879" t="s">
        <v>2187</v>
      </c>
      <c r="G879" t="s">
        <v>4371</v>
      </c>
      <c r="H879" t="s">
        <v>4002</v>
      </c>
    </row>
    <row r="880" spans="5:8" x14ac:dyDescent="0.25">
      <c r="E880" t="s">
        <v>3316</v>
      </c>
      <c r="F880" t="s">
        <v>2237</v>
      </c>
      <c r="G880" t="s">
        <v>4371</v>
      </c>
      <c r="H880" t="s">
        <v>3316</v>
      </c>
    </row>
    <row r="881" spans="5:8" x14ac:dyDescent="0.25">
      <c r="E881" t="s">
        <v>3133</v>
      </c>
      <c r="F881" t="s">
        <v>2676</v>
      </c>
      <c r="G881" t="s">
        <v>4371</v>
      </c>
      <c r="H881" t="s">
        <v>3133</v>
      </c>
    </row>
    <row r="882" spans="5:8" x14ac:dyDescent="0.25">
      <c r="E882" t="s">
        <v>3817</v>
      </c>
      <c r="F882" t="s">
        <v>2064</v>
      </c>
      <c r="G882" t="s">
        <v>4371</v>
      </c>
      <c r="H882" t="s">
        <v>3817</v>
      </c>
    </row>
    <row r="883" spans="5:8" x14ac:dyDescent="0.25">
      <c r="E883" t="s">
        <v>3204</v>
      </c>
      <c r="F883" t="s">
        <v>2454</v>
      </c>
      <c r="G883" t="s">
        <v>4371</v>
      </c>
      <c r="H883" t="s">
        <v>3204</v>
      </c>
    </row>
    <row r="884" spans="5:8" x14ac:dyDescent="0.25">
      <c r="E884" t="s">
        <v>3132</v>
      </c>
      <c r="F884" t="s">
        <v>2863</v>
      </c>
      <c r="G884" t="s">
        <v>4371</v>
      </c>
      <c r="H884" t="s">
        <v>3132</v>
      </c>
    </row>
    <row r="885" spans="5:8" x14ac:dyDescent="0.25">
      <c r="E885" t="s">
        <v>3205</v>
      </c>
      <c r="F885" t="s">
        <v>2753</v>
      </c>
      <c r="G885" t="s">
        <v>4371</v>
      </c>
      <c r="H885" t="s">
        <v>3205</v>
      </c>
    </row>
    <row r="886" spans="5:8" x14ac:dyDescent="0.25">
      <c r="E886" t="s">
        <v>3317</v>
      </c>
      <c r="F886" t="s">
        <v>2312</v>
      </c>
      <c r="G886" t="s">
        <v>4371</v>
      </c>
      <c r="H886" t="s">
        <v>3317</v>
      </c>
    </row>
    <row r="887" spans="5:8" x14ac:dyDescent="0.25">
      <c r="E887" t="s">
        <v>3135</v>
      </c>
      <c r="F887" t="s">
        <v>2851</v>
      </c>
      <c r="G887" t="s">
        <v>4371</v>
      </c>
      <c r="H887" t="s">
        <v>3135</v>
      </c>
    </row>
    <row r="888" spans="5:8" x14ac:dyDescent="0.25">
      <c r="E888" t="s">
        <v>3318</v>
      </c>
      <c r="F888" t="s">
        <v>2108</v>
      </c>
      <c r="G888" t="s">
        <v>4371</v>
      </c>
      <c r="H888" t="s">
        <v>3318</v>
      </c>
    </row>
    <row r="889" spans="5:8" x14ac:dyDescent="0.25">
      <c r="E889" t="s">
        <v>3206</v>
      </c>
      <c r="F889" t="s">
        <v>2837</v>
      </c>
      <c r="G889" t="s">
        <v>4371</v>
      </c>
      <c r="H889" t="s">
        <v>3206</v>
      </c>
    </row>
    <row r="890" spans="5:8" x14ac:dyDescent="0.25">
      <c r="E890" t="s">
        <v>3669</v>
      </c>
      <c r="F890" t="s">
        <v>2600</v>
      </c>
      <c r="G890" t="s">
        <v>4371</v>
      </c>
      <c r="H890" t="s">
        <v>3669</v>
      </c>
    </row>
    <row r="891" spans="5:8" x14ac:dyDescent="0.25">
      <c r="E891" t="s">
        <v>3535</v>
      </c>
      <c r="F891" t="s">
        <v>2155</v>
      </c>
      <c r="G891" t="s">
        <v>4371</v>
      </c>
      <c r="H891" t="s">
        <v>3535</v>
      </c>
    </row>
    <row r="892" spans="5:8" x14ac:dyDescent="0.25">
      <c r="E892" t="s">
        <v>3670</v>
      </c>
      <c r="F892" t="s">
        <v>2807</v>
      </c>
      <c r="G892" t="s">
        <v>4371</v>
      </c>
      <c r="H892" t="s">
        <v>3670</v>
      </c>
    </row>
    <row r="893" spans="5:8" x14ac:dyDescent="0.25">
      <c r="E893" t="s">
        <v>3974</v>
      </c>
      <c r="F893" t="s">
        <v>2846</v>
      </c>
      <c r="G893" t="s">
        <v>4371</v>
      </c>
      <c r="H893" t="s">
        <v>3974</v>
      </c>
    </row>
    <row r="894" spans="5:8" x14ac:dyDescent="0.25">
      <c r="E894" t="s">
        <v>3860</v>
      </c>
      <c r="F894" t="s">
        <v>2766</v>
      </c>
      <c r="G894" t="s">
        <v>4371</v>
      </c>
      <c r="H894" t="s">
        <v>3860</v>
      </c>
    </row>
    <row r="895" spans="5:8" x14ac:dyDescent="0.25">
      <c r="E895" t="s">
        <v>3976</v>
      </c>
      <c r="F895" t="s">
        <v>2728</v>
      </c>
      <c r="G895" t="s">
        <v>4371</v>
      </c>
      <c r="H895" t="s">
        <v>3976</v>
      </c>
    </row>
    <row r="896" spans="5:8" x14ac:dyDescent="0.25">
      <c r="E896" t="s">
        <v>4038</v>
      </c>
      <c r="F896" t="s">
        <v>2486</v>
      </c>
      <c r="G896" t="s">
        <v>4371</v>
      </c>
      <c r="H896" t="s">
        <v>4038</v>
      </c>
    </row>
    <row r="897" spans="5:8" x14ac:dyDescent="0.25">
      <c r="E897" t="s">
        <v>3818</v>
      </c>
      <c r="F897" t="s">
        <v>2609</v>
      </c>
      <c r="G897" t="s">
        <v>4371</v>
      </c>
      <c r="H897" t="s">
        <v>3818</v>
      </c>
    </row>
    <row r="898" spans="5:8" x14ac:dyDescent="0.25">
      <c r="E898" t="s">
        <v>3671</v>
      </c>
      <c r="F898" t="s">
        <v>2858</v>
      </c>
      <c r="G898" t="s">
        <v>4371</v>
      </c>
      <c r="H898" t="s">
        <v>3671</v>
      </c>
    </row>
    <row r="899" spans="5:8" x14ac:dyDescent="0.25">
      <c r="E899" t="s">
        <v>4036</v>
      </c>
      <c r="F899" t="s">
        <v>2259</v>
      </c>
      <c r="G899" t="s">
        <v>4371</v>
      </c>
      <c r="H899" t="s">
        <v>4036</v>
      </c>
    </row>
    <row r="900" spans="5:8" x14ac:dyDescent="0.25">
      <c r="E900" t="s">
        <v>3978</v>
      </c>
      <c r="F900" t="s">
        <v>2856</v>
      </c>
      <c r="G900" t="s">
        <v>4371</v>
      </c>
      <c r="H900" t="s">
        <v>3978</v>
      </c>
    </row>
    <row r="901" spans="5:8" x14ac:dyDescent="0.25">
      <c r="E901" t="s">
        <v>3537</v>
      </c>
      <c r="F901" t="s">
        <v>2847</v>
      </c>
      <c r="G901" t="s">
        <v>4371</v>
      </c>
      <c r="H901" t="s">
        <v>3537</v>
      </c>
    </row>
    <row r="902" spans="5:8" x14ac:dyDescent="0.25">
      <c r="E902" t="s">
        <v>3319</v>
      </c>
      <c r="F902" t="s">
        <v>2275</v>
      </c>
      <c r="G902" t="s">
        <v>4371</v>
      </c>
      <c r="H902" t="s">
        <v>3319</v>
      </c>
    </row>
    <row r="903" spans="5:8" x14ac:dyDescent="0.25">
      <c r="E903" t="s">
        <v>3320</v>
      </c>
      <c r="F903" t="s">
        <v>1930</v>
      </c>
      <c r="G903" t="s">
        <v>4371</v>
      </c>
      <c r="H903" t="s">
        <v>3320</v>
      </c>
    </row>
    <row r="904" spans="5:8" x14ac:dyDescent="0.25">
      <c r="E904" t="s">
        <v>3379</v>
      </c>
      <c r="F904" t="s">
        <v>2160</v>
      </c>
      <c r="G904" t="s">
        <v>4371</v>
      </c>
      <c r="H904" t="s">
        <v>3379</v>
      </c>
    </row>
    <row r="905" spans="5:8" x14ac:dyDescent="0.25">
      <c r="E905" t="s">
        <v>3857</v>
      </c>
      <c r="F905" t="s">
        <v>2882</v>
      </c>
      <c r="G905" t="s">
        <v>4371</v>
      </c>
      <c r="H905" t="s">
        <v>3857</v>
      </c>
    </row>
    <row r="906" spans="5:8" x14ac:dyDescent="0.25">
      <c r="E906" t="s">
        <v>3380</v>
      </c>
      <c r="F906" t="s">
        <v>2929</v>
      </c>
      <c r="G906" t="s">
        <v>4371</v>
      </c>
      <c r="H906" t="s">
        <v>3380</v>
      </c>
    </row>
    <row r="907" spans="5:8" x14ac:dyDescent="0.25">
      <c r="E907" t="s">
        <v>3536</v>
      </c>
      <c r="F907" t="s">
        <v>2637</v>
      </c>
      <c r="G907" t="s">
        <v>4371</v>
      </c>
      <c r="H907" t="s">
        <v>3536</v>
      </c>
    </row>
    <row r="908" spans="5:8" x14ac:dyDescent="0.25">
      <c r="E908" t="s">
        <v>3207</v>
      </c>
      <c r="F908" t="s">
        <v>2961</v>
      </c>
      <c r="G908" t="s">
        <v>4371</v>
      </c>
      <c r="H908" t="s">
        <v>3207</v>
      </c>
    </row>
    <row r="909" spans="5:8" x14ac:dyDescent="0.25">
      <c r="E909" t="s">
        <v>3975</v>
      </c>
      <c r="F909" t="s">
        <v>2551</v>
      </c>
      <c r="G909" t="s">
        <v>4371</v>
      </c>
      <c r="H909" t="s">
        <v>3975</v>
      </c>
    </row>
    <row r="910" spans="5:8" x14ac:dyDescent="0.25">
      <c r="E910" t="s">
        <v>3672</v>
      </c>
      <c r="F910" t="s">
        <v>2541</v>
      </c>
      <c r="G910" t="s">
        <v>4371</v>
      </c>
      <c r="H910" t="s">
        <v>3672</v>
      </c>
    </row>
    <row r="911" spans="5:8" x14ac:dyDescent="0.25">
      <c r="E911" t="s">
        <v>3858</v>
      </c>
      <c r="F911" t="s">
        <v>2210</v>
      </c>
      <c r="G911" t="s">
        <v>4371</v>
      </c>
      <c r="H911" t="s">
        <v>3858</v>
      </c>
    </row>
    <row r="912" spans="5:8" x14ac:dyDescent="0.25">
      <c r="E912" t="s">
        <v>4034</v>
      </c>
      <c r="F912" t="s">
        <v>1942</v>
      </c>
      <c r="G912" t="s">
        <v>4371</v>
      </c>
      <c r="H912" t="s">
        <v>4034</v>
      </c>
    </row>
    <row r="913" spans="5:8" x14ac:dyDescent="0.25">
      <c r="E913" t="s">
        <v>4037</v>
      </c>
      <c r="F913" t="s">
        <v>2750</v>
      </c>
      <c r="G913" t="s">
        <v>4371</v>
      </c>
      <c r="H913" t="s">
        <v>4037</v>
      </c>
    </row>
    <row r="914" spans="5:8" x14ac:dyDescent="0.25">
      <c r="E914" t="s">
        <v>3819</v>
      </c>
      <c r="F914" t="s">
        <v>2455</v>
      </c>
      <c r="G914" t="s">
        <v>4371</v>
      </c>
      <c r="H914" t="s">
        <v>3819</v>
      </c>
    </row>
    <row r="915" spans="5:8" x14ac:dyDescent="0.25">
      <c r="E915" t="s">
        <v>4039</v>
      </c>
      <c r="F915" t="s">
        <v>2451</v>
      </c>
      <c r="G915" t="s">
        <v>4371</v>
      </c>
      <c r="H915" t="s">
        <v>4039</v>
      </c>
    </row>
    <row r="916" spans="5:8" x14ac:dyDescent="0.25">
      <c r="E916" t="s">
        <v>3945</v>
      </c>
      <c r="F916" t="s">
        <v>2373</v>
      </c>
      <c r="G916" t="s">
        <v>4372</v>
      </c>
      <c r="H916" t="s">
        <v>3945</v>
      </c>
    </row>
    <row r="917" spans="5:8" x14ac:dyDescent="0.25">
      <c r="E917" t="s">
        <v>3116</v>
      </c>
      <c r="F917" t="s">
        <v>2411</v>
      </c>
      <c r="G917" t="s">
        <v>4372</v>
      </c>
      <c r="H917" t="s">
        <v>3116</v>
      </c>
    </row>
    <row r="918" spans="5:8" x14ac:dyDescent="0.25">
      <c r="E918" t="s">
        <v>3118</v>
      </c>
      <c r="F918" t="s">
        <v>2907</v>
      </c>
      <c r="G918" t="s">
        <v>4372</v>
      </c>
      <c r="H918" t="s">
        <v>3118</v>
      </c>
    </row>
    <row r="919" spans="5:8" x14ac:dyDescent="0.25">
      <c r="E919" t="s">
        <v>3774</v>
      </c>
      <c r="F919" t="s">
        <v>2298</v>
      </c>
      <c r="G919" t="s">
        <v>4372</v>
      </c>
      <c r="H919" t="s">
        <v>3774</v>
      </c>
    </row>
    <row r="920" spans="5:8" x14ac:dyDescent="0.25">
      <c r="E920" t="s">
        <v>3176</v>
      </c>
      <c r="F920" t="s">
        <v>2516</v>
      </c>
      <c r="G920" t="s">
        <v>4372</v>
      </c>
      <c r="H920" t="s">
        <v>3176</v>
      </c>
    </row>
    <row r="921" spans="5:8" x14ac:dyDescent="0.25">
      <c r="E921" t="s">
        <v>3121</v>
      </c>
      <c r="F921" t="s">
        <v>2037</v>
      </c>
      <c r="G921" t="s">
        <v>4372</v>
      </c>
      <c r="H921" t="s">
        <v>3121</v>
      </c>
    </row>
    <row r="922" spans="5:8" x14ac:dyDescent="0.25">
      <c r="E922" t="s">
        <v>3117</v>
      </c>
      <c r="F922" t="s">
        <v>2129</v>
      </c>
      <c r="G922" t="s">
        <v>4372</v>
      </c>
      <c r="H922" t="s">
        <v>3117</v>
      </c>
    </row>
    <row r="923" spans="5:8" x14ac:dyDescent="0.25">
      <c r="E923" t="s">
        <v>3972</v>
      </c>
      <c r="F923" t="s">
        <v>2297</v>
      </c>
      <c r="G923" t="s">
        <v>4372</v>
      </c>
      <c r="H923" t="s">
        <v>3972</v>
      </c>
    </row>
    <row r="924" spans="5:8" x14ac:dyDescent="0.25">
      <c r="E924" t="s">
        <v>4050</v>
      </c>
      <c r="F924" t="s">
        <v>1822</v>
      </c>
      <c r="G924" t="s">
        <v>4372</v>
      </c>
      <c r="H924" t="s">
        <v>4050</v>
      </c>
    </row>
    <row r="925" spans="5:8" x14ac:dyDescent="0.25">
      <c r="E925" t="s">
        <v>3178</v>
      </c>
      <c r="F925" t="s">
        <v>2560</v>
      </c>
      <c r="G925" t="s">
        <v>4372</v>
      </c>
      <c r="H925" t="s">
        <v>3178</v>
      </c>
    </row>
    <row r="926" spans="5:8" x14ac:dyDescent="0.25">
      <c r="E926" t="s">
        <v>4105</v>
      </c>
      <c r="F926" t="s">
        <v>2644</v>
      </c>
      <c r="G926" t="s">
        <v>4372</v>
      </c>
      <c r="H926" t="s">
        <v>4105</v>
      </c>
    </row>
    <row r="927" spans="5:8" x14ac:dyDescent="0.25">
      <c r="E927" t="s">
        <v>3224</v>
      </c>
      <c r="F927" t="s">
        <v>2219</v>
      </c>
      <c r="G927" t="s">
        <v>4372</v>
      </c>
      <c r="H927" t="s">
        <v>3224</v>
      </c>
    </row>
    <row r="928" spans="5:8" x14ac:dyDescent="0.25">
      <c r="E928" t="s">
        <v>3225</v>
      </c>
      <c r="F928" t="s">
        <v>2057</v>
      </c>
      <c r="G928" t="s">
        <v>4372</v>
      </c>
      <c r="H928" t="s">
        <v>3225</v>
      </c>
    </row>
    <row r="929" spans="5:8" x14ac:dyDescent="0.25">
      <c r="E929" t="s">
        <v>3122</v>
      </c>
      <c r="F929" t="s">
        <v>2343</v>
      </c>
      <c r="G929" t="s">
        <v>4372</v>
      </c>
      <c r="H929" t="s">
        <v>3122</v>
      </c>
    </row>
    <row r="930" spans="5:8" x14ac:dyDescent="0.25">
      <c r="E930" t="s">
        <v>3208</v>
      </c>
      <c r="F930" t="s">
        <v>2207</v>
      </c>
      <c r="G930" t="s">
        <v>4372</v>
      </c>
      <c r="H930" t="s">
        <v>3208</v>
      </c>
    </row>
    <row r="931" spans="5:8" x14ac:dyDescent="0.25">
      <c r="E931" t="s">
        <v>4054</v>
      </c>
      <c r="F931" t="s">
        <v>2172</v>
      </c>
      <c r="G931" t="s">
        <v>4372</v>
      </c>
      <c r="H931" t="s">
        <v>4054</v>
      </c>
    </row>
    <row r="932" spans="5:8" x14ac:dyDescent="0.25">
      <c r="E932" t="s">
        <v>3629</v>
      </c>
      <c r="F932" t="s">
        <v>2587</v>
      </c>
      <c r="G932" t="s">
        <v>4372</v>
      </c>
      <c r="H932" t="s">
        <v>3629</v>
      </c>
    </row>
    <row r="933" spans="5:8" x14ac:dyDescent="0.25">
      <c r="E933" t="s">
        <v>3694</v>
      </c>
      <c r="F933" t="s">
        <v>2696</v>
      </c>
      <c r="G933" t="s">
        <v>4372</v>
      </c>
      <c r="H933" t="s">
        <v>3694</v>
      </c>
    </row>
    <row r="934" spans="5:8" x14ac:dyDescent="0.25">
      <c r="E934" t="s">
        <v>3776</v>
      </c>
      <c r="F934" t="s">
        <v>2568</v>
      </c>
      <c r="G934" t="s">
        <v>4372</v>
      </c>
      <c r="H934" t="s">
        <v>3776</v>
      </c>
    </row>
    <row r="935" spans="5:8" x14ac:dyDescent="0.25">
      <c r="E935" t="s">
        <v>3767</v>
      </c>
      <c r="F935" t="s">
        <v>2735</v>
      </c>
      <c r="G935" t="s">
        <v>4372</v>
      </c>
      <c r="H935" t="s">
        <v>3767</v>
      </c>
    </row>
    <row r="936" spans="5:8" x14ac:dyDescent="0.25">
      <c r="E936" t="s">
        <v>3119</v>
      </c>
      <c r="F936" t="s">
        <v>2595</v>
      </c>
      <c r="G936" t="s">
        <v>4372</v>
      </c>
      <c r="H936" t="s">
        <v>3119</v>
      </c>
    </row>
    <row r="937" spans="5:8" x14ac:dyDescent="0.25">
      <c r="E937" t="s">
        <v>3804</v>
      </c>
      <c r="F937" t="s">
        <v>2579</v>
      </c>
      <c r="G937" t="s">
        <v>4372</v>
      </c>
      <c r="H937" t="s">
        <v>3804</v>
      </c>
    </row>
    <row r="938" spans="5:8" x14ac:dyDescent="0.25">
      <c r="E938" t="s">
        <v>3946</v>
      </c>
      <c r="F938" t="s">
        <v>2428</v>
      </c>
      <c r="G938" t="s">
        <v>4372</v>
      </c>
      <c r="H938" t="s">
        <v>3946</v>
      </c>
    </row>
    <row r="939" spans="5:8" x14ac:dyDescent="0.25">
      <c r="E939" t="s">
        <v>3325</v>
      </c>
      <c r="F939" t="s">
        <v>2412</v>
      </c>
      <c r="G939" t="s">
        <v>4372</v>
      </c>
      <c r="H939" t="s">
        <v>3325</v>
      </c>
    </row>
    <row r="940" spans="5:8" x14ac:dyDescent="0.25">
      <c r="E940" t="s">
        <v>3948</v>
      </c>
      <c r="F940" t="s">
        <v>2788</v>
      </c>
      <c r="G940" t="s">
        <v>4372</v>
      </c>
      <c r="H940" t="s">
        <v>3948</v>
      </c>
    </row>
    <row r="941" spans="5:8" x14ac:dyDescent="0.25">
      <c r="E941" t="s">
        <v>3209</v>
      </c>
      <c r="F941" t="s">
        <v>2733</v>
      </c>
      <c r="G941" t="s">
        <v>4372</v>
      </c>
      <c r="H941" t="s">
        <v>3209</v>
      </c>
    </row>
    <row r="942" spans="5:8" x14ac:dyDescent="0.25">
      <c r="E942" t="s">
        <v>3180</v>
      </c>
      <c r="F942" t="s">
        <v>2592</v>
      </c>
      <c r="G942" t="s">
        <v>4372</v>
      </c>
      <c r="H942" t="s">
        <v>3180</v>
      </c>
    </row>
    <row r="943" spans="5:8" x14ac:dyDescent="0.25">
      <c r="E943" t="s">
        <v>3971</v>
      </c>
      <c r="F943" t="s">
        <v>2745</v>
      </c>
      <c r="G943" t="s">
        <v>4372</v>
      </c>
      <c r="H943" t="s">
        <v>3971</v>
      </c>
    </row>
    <row r="944" spans="5:8" x14ac:dyDescent="0.25">
      <c r="E944" t="s">
        <v>3177</v>
      </c>
      <c r="F944" t="s">
        <v>2072</v>
      </c>
      <c r="G944" t="s">
        <v>4372</v>
      </c>
      <c r="H944" t="s">
        <v>3177</v>
      </c>
    </row>
    <row r="945" spans="5:8" x14ac:dyDescent="0.25">
      <c r="E945" t="s">
        <v>3775</v>
      </c>
      <c r="F945" t="s">
        <v>2459</v>
      </c>
      <c r="G945" t="s">
        <v>4372</v>
      </c>
      <c r="H945" t="s">
        <v>3775</v>
      </c>
    </row>
    <row r="946" spans="5:8" x14ac:dyDescent="0.25">
      <c r="E946" t="s">
        <v>3324</v>
      </c>
      <c r="F946" t="s">
        <v>2555</v>
      </c>
      <c r="G946" t="s">
        <v>4372</v>
      </c>
      <c r="H946" t="s">
        <v>3324</v>
      </c>
    </row>
    <row r="947" spans="5:8" x14ac:dyDescent="0.25">
      <c r="E947" t="s">
        <v>4051</v>
      </c>
      <c r="F947" t="s">
        <v>1778</v>
      </c>
      <c r="G947" t="s">
        <v>4372</v>
      </c>
      <c r="H947" t="s">
        <v>4051</v>
      </c>
    </row>
    <row r="948" spans="5:8" x14ac:dyDescent="0.25">
      <c r="E948" t="s">
        <v>4104</v>
      </c>
      <c r="F948" t="s">
        <v>1900</v>
      </c>
      <c r="G948" t="s">
        <v>4372</v>
      </c>
      <c r="H948" t="s">
        <v>4104</v>
      </c>
    </row>
    <row r="949" spans="5:8" x14ac:dyDescent="0.25">
      <c r="E949" t="s">
        <v>3970</v>
      </c>
      <c r="F949" t="s">
        <v>2387</v>
      </c>
      <c r="G949" t="s">
        <v>4372</v>
      </c>
      <c r="H949" t="s">
        <v>3970</v>
      </c>
    </row>
    <row r="950" spans="5:8" x14ac:dyDescent="0.25">
      <c r="E950" t="s">
        <v>3179</v>
      </c>
      <c r="F950" t="s">
        <v>2673</v>
      </c>
      <c r="G950" t="s">
        <v>4372</v>
      </c>
      <c r="H950" t="s">
        <v>3179</v>
      </c>
    </row>
    <row r="951" spans="5:8" x14ac:dyDescent="0.25">
      <c r="E951" t="s">
        <v>3973</v>
      </c>
      <c r="F951" t="s">
        <v>1951</v>
      </c>
      <c r="G951" t="s">
        <v>4372</v>
      </c>
      <c r="H951" t="s">
        <v>3973</v>
      </c>
    </row>
    <row r="952" spans="5:8" x14ac:dyDescent="0.25">
      <c r="E952" t="s">
        <v>4005</v>
      </c>
      <c r="F952" t="s">
        <v>2088</v>
      </c>
      <c r="G952" t="s">
        <v>4372</v>
      </c>
      <c r="H952" t="s">
        <v>4005</v>
      </c>
    </row>
    <row r="953" spans="5:8" x14ac:dyDescent="0.25">
      <c r="E953" t="s">
        <v>4003</v>
      </c>
      <c r="F953" t="s">
        <v>2288</v>
      </c>
      <c r="G953" t="s">
        <v>4372</v>
      </c>
      <c r="H953" t="s">
        <v>4003</v>
      </c>
    </row>
    <row r="954" spans="5:8" x14ac:dyDescent="0.25">
      <c r="E954" t="s">
        <v>4049</v>
      </c>
      <c r="F954" t="s">
        <v>2359</v>
      </c>
      <c r="G954" t="s">
        <v>4372</v>
      </c>
      <c r="H954" t="s">
        <v>4049</v>
      </c>
    </row>
    <row r="955" spans="5:8" x14ac:dyDescent="0.25">
      <c r="E955" t="s">
        <v>4055</v>
      </c>
      <c r="F955" t="s">
        <v>2084</v>
      </c>
      <c r="G955" t="s">
        <v>4372</v>
      </c>
      <c r="H955" t="s">
        <v>4055</v>
      </c>
    </row>
    <row r="956" spans="5:8" x14ac:dyDescent="0.25">
      <c r="E956" t="s">
        <v>4053</v>
      </c>
      <c r="F956" t="s">
        <v>2202</v>
      </c>
      <c r="G956" t="s">
        <v>4372</v>
      </c>
      <c r="H956" t="s">
        <v>4053</v>
      </c>
    </row>
    <row r="957" spans="5:8" x14ac:dyDescent="0.25">
      <c r="E957" t="s">
        <v>4052</v>
      </c>
      <c r="F957" t="s">
        <v>2789</v>
      </c>
      <c r="G957" t="s">
        <v>4372</v>
      </c>
      <c r="H957" t="s">
        <v>4052</v>
      </c>
    </row>
    <row r="958" spans="5:8" x14ac:dyDescent="0.25">
      <c r="E958" t="s">
        <v>3947</v>
      </c>
      <c r="F958" t="s">
        <v>2744</v>
      </c>
      <c r="G958" t="s">
        <v>4372</v>
      </c>
      <c r="H958" t="s">
        <v>3947</v>
      </c>
    </row>
    <row r="959" spans="5:8" x14ac:dyDescent="0.25">
      <c r="E959" t="s">
        <v>3120</v>
      </c>
      <c r="F959" t="s">
        <v>2441</v>
      </c>
      <c r="G959" t="s">
        <v>4372</v>
      </c>
      <c r="H959" t="s">
        <v>3120</v>
      </c>
    </row>
    <row r="960" spans="5:8" x14ac:dyDescent="0.25">
      <c r="E960" t="s">
        <v>3879</v>
      </c>
      <c r="F960" t="s">
        <v>2895</v>
      </c>
      <c r="G960" t="s">
        <v>4373</v>
      </c>
      <c r="H960" t="s">
        <v>3879</v>
      </c>
    </row>
    <row r="961" spans="5:8" x14ac:dyDescent="0.25">
      <c r="E961" t="s">
        <v>3917</v>
      </c>
      <c r="F961" t="s">
        <v>1873</v>
      </c>
      <c r="G961" t="s">
        <v>4373</v>
      </c>
      <c r="H961" t="s">
        <v>3917</v>
      </c>
    </row>
    <row r="962" spans="5:8" x14ac:dyDescent="0.25">
      <c r="E962" t="s">
        <v>3740</v>
      </c>
      <c r="F962" t="s">
        <v>2955</v>
      </c>
      <c r="G962" t="s">
        <v>4373</v>
      </c>
      <c r="H962" t="s">
        <v>3740</v>
      </c>
    </row>
    <row r="963" spans="5:8" x14ac:dyDescent="0.25">
      <c r="E963" t="s">
        <v>3625</v>
      </c>
      <c r="F963" t="s">
        <v>2094</v>
      </c>
      <c r="G963" t="s">
        <v>4373</v>
      </c>
      <c r="H963" t="s">
        <v>3625</v>
      </c>
    </row>
    <row r="964" spans="5:8" x14ac:dyDescent="0.25">
      <c r="E964" t="s">
        <v>3905</v>
      </c>
      <c r="F964" t="s">
        <v>2683</v>
      </c>
      <c r="G964" t="s">
        <v>4373</v>
      </c>
      <c r="H964" t="s">
        <v>3905</v>
      </c>
    </row>
    <row r="965" spans="5:8" x14ac:dyDescent="0.25">
      <c r="E965" t="s">
        <v>3877</v>
      </c>
      <c r="F965" t="s">
        <v>2545</v>
      </c>
      <c r="G965" t="s">
        <v>4373</v>
      </c>
      <c r="H965" t="s">
        <v>3877</v>
      </c>
    </row>
    <row r="966" spans="5:8" x14ac:dyDescent="0.25">
      <c r="E966" t="s">
        <v>3920</v>
      </c>
      <c r="F966" t="s">
        <v>2709</v>
      </c>
      <c r="G966" t="s">
        <v>4373</v>
      </c>
      <c r="H966" t="s">
        <v>3920</v>
      </c>
    </row>
    <row r="967" spans="5:8" x14ac:dyDescent="0.25">
      <c r="E967" t="s">
        <v>3546</v>
      </c>
      <c r="F967" t="s">
        <v>2476</v>
      </c>
      <c r="G967" t="s">
        <v>4373</v>
      </c>
      <c r="H967" t="s">
        <v>3546</v>
      </c>
    </row>
    <row r="968" spans="5:8" x14ac:dyDescent="0.25">
      <c r="E968" t="s">
        <v>3924</v>
      </c>
      <c r="F968" t="s">
        <v>1825</v>
      </c>
      <c r="G968" t="s">
        <v>4373</v>
      </c>
      <c r="H968" t="s">
        <v>3924</v>
      </c>
    </row>
    <row r="969" spans="5:8" x14ac:dyDescent="0.25">
      <c r="E969" t="s">
        <v>3533</v>
      </c>
      <c r="F969" t="s">
        <v>2431</v>
      </c>
      <c r="G969" t="s">
        <v>4373</v>
      </c>
      <c r="H969" t="s">
        <v>3533</v>
      </c>
    </row>
    <row r="970" spans="5:8" x14ac:dyDescent="0.25">
      <c r="E970" t="s">
        <v>3169</v>
      </c>
      <c r="F970" t="s">
        <v>2327</v>
      </c>
      <c r="G970" t="s">
        <v>4373</v>
      </c>
      <c r="H970" t="s">
        <v>3169</v>
      </c>
    </row>
    <row r="971" spans="5:8" x14ac:dyDescent="0.25">
      <c r="E971" t="s">
        <v>3310</v>
      </c>
      <c r="F971" t="s">
        <v>2636</v>
      </c>
      <c r="G971" t="s">
        <v>4373</v>
      </c>
      <c r="H971" t="s">
        <v>3310</v>
      </c>
    </row>
    <row r="972" spans="5:8" x14ac:dyDescent="0.25">
      <c r="E972" t="s">
        <v>3000</v>
      </c>
      <c r="F972" t="s">
        <v>2570</v>
      </c>
      <c r="G972" t="s">
        <v>4373</v>
      </c>
      <c r="H972" t="s">
        <v>3000</v>
      </c>
    </row>
    <row r="973" spans="5:8" x14ac:dyDescent="0.25">
      <c r="E973" t="s">
        <v>3230</v>
      </c>
      <c r="F973" t="s">
        <v>1981</v>
      </c>
      <c r="G973" t="s">
        <v>4373</v>
      </c>
      <c r="H973" t="s">
        <v>3230</v>
      </c>
    </row>
    <row r="974" spans="5:8" x14ac:dyDescent="0.25">
      <c r="E974" t="s">
        <v>3742</v>
      </c>
      <c r="F974" t="s">
        <v>2713</v>
      </c>
      <c r="G974" t="s">
        <v>4373</v>
      </c>
      <c r="H974" t="s">
        <v>3742</v>
      </c>
    </row>
    <row r="975" spans="5:8" x14ac:dyDescent="0.25">
      <c r="E975" t="s">
        <v>3158</v>
      </c>
      <c r="F975" t="s">
        <v>2533</v>
      </c>
      <c r="G975" t="s">
        <v>4373</v>
      </c>
      <c r="H975" t="s">
        <v>3158</v>
      </c>
    </row>
    <row r="976" spans="5:8" x14ac:dyDescent="0.25">
      <c r="E976" t="s">
        <v>3834</v>
      </c>
      <c r="F976" t="s">
        <v>2021</v>
      </c>
      <c r="G976" t="s">
        <v>4373</v>
      </c>
      <c r="H976" t="s">
        <v>3834</v>
      </c>
    </row>
    <row r="977" spans="5:8" x14ac:dyDescent="0.25">
      <c r="E977" t="s">
        <v>3906</v>
      </c>
      <c r="F977" t="s">
        <v>2173</v>
      </c>
      <c r="G977" t="s">
        <v>4373</v>
      </c>
      <c r="H977" t="s">
        <v>3906</v>
      </c>
    </row>
    <row r="978" spans="5:8" x14ac:dyDescent="0.25">
      <c r="E978" t="s">
        <v>3741</v>
      </c>
      <c r="F978" t="s">
        <v>2804</v>
      </c>
      <c r="G978" t="s">
        <v>4373</v>
      </c>
      <c r="H978" t="s">
        <v>3741</v>
      </c>
    </row>
    <row r="979" spans="5:8" x14ac:dyDescent="0.25">
      <c r="E979" t="s">
        <v>4142</v>
      </c>
      <c r="F979" t="s">
        <v>2836</v>
      </c>
      <c r="G979" t="s">
        <v>4373</v>
      </c>
      <c r="H979" t="s">
        <v>4142</v>
      </c>
    </row>
    <row r="980" spans="5:8" x14ac:dyDescent="0.25">
      <c r="E980" t="s">
        <v>3907</v>
      </c>
      <c r="F980" t="s">
        <v>1829</v>
      </c>
      <c r="G980" t="s">
        <v>4373</v>
      </c>
      <c r="H980" t="s">
        <v>3907</v>
      </c>
    </row>
    <row r="981" spans="5:8" x14ac:dyDescent="0.25">
      <c r="E981" t="s">
        <v>3422</v>
      </c>
      <c r="F981" t="s">
        <v>2948</v>
      </c>
      <c r="G981" t="s">
        <v>4373</v>
      </c>
      <c r="H981" t="s">
        <v>3422</v>
      </c>
    </row>
    <row r="982" spans="5:8" x14ac:dyDescent="0.25">
      <c r="E982" t="s">
        <v>3148</v>
      </c>
      <c r="F982" t="s">
        <v>2862</v>
      </c>
      <c r="G982" t="s">
        <v>4373</v>
      </c>
      <c r="H982" t="s">
        <v>3148</v>
      </c>
    </row>
    <row r="983" spans="5:8" x14ac:dyDescent="0.25">
      <c r="E983" t="s">
        <v>3461</v>
      </c>
      <c r="F983" t="s">
        <v>2377</v>
      </c>
      <c r="G983" t="s">
        <v>4373</v>
      </c>
      <c r="H983" t="s">
        <v>3461</v>
      </c>
    </row>
    <row r="984" spans="5:8" x14ac:dyDescent="0.25">
      <c r="E984" t="s">
        <v>4006</v>
      </c>
      <c r="F984" t="s">
        <v>2362</v>
      </c>
      <c r="G984" t="s">
        <v>4373</v>
      </c>
      <c r="H984" t="s">
        <v>4006</v>
      </c>
    </row>
    <row r="985" spans="5:8" x14ac:dyDescent="0.25">
      <c r="E985" t="s">
        <v>3159</v>
      </c>
      <c r="F985" t="s">
        <v>2926</v>
      </c>
      <c r="G985" t="s">
        <v>4373</v>
      </c>
      <c r="H985" t="s">
        <v>3159</v>
      </c>
    </row>
    <row r="986" spans="5:8" x14ac:dyDescent="0.25">
      <c r="E986" t="s">
        <v>3534</v>
      </c>
      <c r="F986" t="s">
        <v>2611</v>
      </c>
      <c r="G986" t="s">
        <v>4373</v>
      </c>
      <c r="H986" t="s">
        <v>3534</v>
      </c>
    </row>
    <row r="987" spans="5:8" x14ac:dyDescent="0.25">
      <c r="E987" t="s">
        <v>3311</v>
      </c>
      <c r="F987" t="s">
        <v>2849</v>
      </c>
      <c r="G987" t="s">
        <v>4373</v>
      </c>
      <c r="H987" t="s">
        <v>3311</v>
      </c>
    </row>
    <row r="988" spans="5:8" x14ac:dyDescent="0.25">
      <c r="E988" t="s">
        <v>3282</v>
      </c>
      <c r="F988" t="s">
        <v>2220</v>
      </c>
      <c r="G988" t="s">
        <v>4373</v>
      </c>
      <c r="H988" t="s">
        <v>3282</v>
      </c>
    </row>
    <row r="989" spans="5:8" x14ac:dyDescent="0.25">
      <c r="E989" t="s">
        <v>3919</v>
      </c>
      <c r="F989" t="s">
        <v>2689</v>
      </c>
      <c r="G989" t="s">
        <v>4373</v>
      </c>
      <c r="H989" t="s">
        <v>3919</v>
      </c>
    </row>
    <row r="990" spans="5:8" x14ac:dyDescent="0.25">
      <c r="E990" t="s">
        <v>4141</v>
      </c>
      <c r="F990" t="s">
        <v>2844</v>
      </c>
      <c r="G990" t="s">
        <v>4373</v>
      </c>
      <c r="H990" t="s">
        <v>4141</v>
      </c>
    </row>
    <row r="991" spans="5:8" x14ac:dyDescent="0.25">
      <c r="E991" t="s">
        <v>4008</v>
      </c>
      <c r="F991" t="s">
        <v>2217</v>
      </c>
      <c r="G991" t="s">
        <v>4373</v>
      </c>
      <c r="H991" t="s">
        <v>4008</v>
      </c>
    </row>
    <row r="992" spans="5:8" x14ac:dyDescent="0.25">
      <c r="E992" t="s">
        <v>3908</v>
      </c>
      <c r="F992" t="s">
        <v>2914</v>
      </c>
      <c r="G992" t="s">
        <v>4373</v>
      </c>
      <c r="H992" t="s">
        <v>3908</v>
      </c>
    </row>
    <row r="993" spans="5:8" x14ac:dyDescent="0.25">
      <c r="E993" t="s">
        <v>3419</v>
      </c>
      <c r="F993" t="s">
        <v>2920</v>
      </c>
      <c r="G993" t="s">
        <v>4373</v>
      </c>
      <c r="H993" t="s">
        <v>3419</v>
      </c>
    </row>
    <row r="994" spans="5:8" x14ac:dyDescent="0.25">
      <c r="E994" t="s">
        <v>3420</v>
      </c>
      <c r="F994" t="s">
        <v>2739</v>
      </c>
      <c r="G994" t="s">
        <v>4373</v>
      </c>
      <c r="H994" t="s">
        <v>3420</v>
      </c>
    </row>
    <row r="995" spans="5:8" x14ac:dyDescent="0.25">
      <c r="E995" t="s">
        <v>3457</v>
      </c>
      <c r="F995" t="s">
        <v>2573</v>
      </c>
      <c r="G995" t="s">
        <v>4373</v>
      </c>
      <c r="H995" t="s">
        <v>3457</v>
      </c>
    </row>
    <row r="996" spans="5:8" x14ac:dyDescent="0.25">
      <c r="E996" t="s">
        <v>3937</v>
      </c>
      <c r="F996" t="s">
        <v>2942</v>
      </c>
      <c r="G996" t="s">
        <v>4373</v>
      </c>
      <c r="H996" t="s">
        <v>3937</v>
      </c>
    </row>
    <row r="997" spans="5:8" x14ac:dyDescent="0.25">
      <c r="E997" t="s">
        <v>3160</v>
      </c>
      <c r="F997" t="s">
        <v>2913</v>
      </c>
      <c r="G997" t="s">
        <v>4373</v>
      </c>
      <c r="H997" t="s">
        <v>3160</v>
      </c>
    </row>
    <row r="998" spans="5:8" x14ac:dyDescent="0.25">
      <c r="E998" t="s">
        <v>3421</v>
      </c>
      <c r="F998" t="s">
        <v>2003</v>
      </c>
      <c r="G998" t="s">
        <v>4373</v>
      </c>
      <c r="H998" t="s">
        <v>3421</v>
      </c>
    </row>
    <row r="999" spans="5:8" x14ac:dyDescent="0.25">
      <c r="E999" t="s">
        <v>3149</v>
      </c>
      <c r="F999" t="s">
        <v>2643</v>
      </c>
      <c r="G999" t="s">
        <v>4373</v>
      </c>
      <c r="H999" t="s">
        <v>3149</v>
      </c>
    </row>
    <row r="1000" spans="5:8" x14ac:dyDescent="0.25">
      <c r="E1000" t="s">
        <v>3876</v>
      </c>
      <c r="F1000" t="s">
        <v>2522</v>
      </c>
      <c r="G1000" t="s">
        <v>4373</v>
      </c>
      <c r="H1000" t="s">
        <v>3876</v>
      </c>
    </row>
    <row r="1001" spans="5:8" x14ac:dyDescent="0.25">
      <c r="E1001" t="s">
        <v>3627</v>
      </c>
      <c r="F1001" t="s">
        <v>2911</v>
      </c>
      <c r="G1001" t="s">
        <v>4373</v>
      </c>
      <c r="H1001" t="s">
        <v>3627</v>
      </c>
    </row>
    <row r="1002" spans="5:8" x14ac:dyDescent="0.25">
      <c r="E1002" t="s">
        <v>3462</v>
      </c>
      <c r="F1002" t="s">
        <v>2737</v>
      </c>
      <c r="G1002" t="s">
        <v>4373</v>
      </c>
      <c r="H1002" t="s">
        <v>3462</v>
      </c>
    </row>
    <row r="1003" spans="5:8" x14ac:dyDescent="0.25">
      <c r="E1003" t="s">
        <v>3918</v>
      </c>
      <c r="F1003" t="s">
        <v>2612</v>
      </c>
      <c r="G1003" t="s">
        <v>4373</v>
      </c>
      <c r="H1003" t="s">
        <v>3918</v>
      </c>
    </row>
    <row r="1004" spans="5:8" x14ac:dyDescent="0.25">
      <c r="E1004" t="s">
        <v>3626</v>
      </c>
      <c r="F1004" t="s">
        <v>2693</v>
      </c>
      <c r="G1004" t="s">
        <v>4373</v>
      </c>
      <c r="H1004" t="s">
        <v>3626</v>
      </c>
    </row>
    <row r="1005" spans="5:8" x14ac:dyDescent="0.25">
      <c r="E1005" t="s">
        <v>4139</v>
      </c>
      <c r="F1005" t="s">
        <v>2071</v>
      </c>
      <c r="G1005" t="s">
        <v>4373</v>
      </c>
      <c r="H1005" t="s">
        <v>4139</v>
      </c>
    </row>
    <row r="1006" spans="5:8" x14ac:dyDescent="0.25">
      <c r="E1006" t="s">
        <v>3114</v>
      </c>
      <c r="F1006" t="s">
        <v>2782</v>
      </c>
      <c r="G1006" t="s">
        <v>4373</v>
      </c>
      <c r="H1006" t="s">
        <v>3114</v>
      </c>
    </row>
    <row r="1007" spans="5:8" x14ac:dyDescent="0.25">
      <c r="E1007" t="s">
        <v>3463</v>
      </c>
      <c r="F1007" t="s">
        <v>2703</v>
      </c>
      <c r="G1007" t="s">
        <v>4373</v>
      </c>
      <c r="H1007" t="s">
        <v>3463</v>
      </c>
    </row>
    <row r="1008" spans="5:8" x14ac:dyDescent="0.25">
      <c r="E1008" t="s">
        <v>3628</v>
      </c>
      <c r="F1008" t="s">
        <v>2946</v>
      </c>
      <c r="G1008" t="s">
        <v>4373</v>
      </c>
      <c r="H1008" t="s">
        <v>3628</v>
      </c>
    </row>
    <row r="1009" spans="5:8" x14ac:dyDescent="0.25">
      <c r="E1009" t="s">
        <v>3986</v>
      </c>
      <c r="F1009" t="s">
        <v>2827</v>
      </c>
      <c r="G1009" t="s">
        <v>4373</v>
      </c>
      <c r="H1009" t="s">
        <v>3986</v>
      </c>
    </row>
    <row r="1010" spans="5:8" x14ac:dyDescent="0.25">
      <c r="E1010" t="s">
        <v>6654</v>
      </c>
      <c r="F1010" t="s">
        <v>2657</v>
      </c>
      <c r="G1010" t="s">
        <v>4373</v>
      </c>
      <c r="H1010" t="s">
        <v>6654</v>
      </c>
    </row>
    <row r="1011" spans="5:8" x14ac:dyDescent="0.25">
      <c r="E1011" t="s">
        <v>3985</v>
      </c>
      <c r="F1011" t="s">
        <v>2536</v>
      </c>
      <c r="G1011" t="s">
        <v>4373</v>
      </c>
      <c r="H1011" t="s">
        <v>3985</v>
      </c>
    </row>
    <row r="1012" spans="5:8" x14ac:dyDescent="0.25">
      <c r="E1012" t="s">
        <v>3231</v>
      </c>
      <c r="F1012" t="s">
        <v>2524</v>
      </c>
      <c r="G1012" t="s">
        <v>4373</v>
      </c>
      <c r="H1012" t="s">
        <v>3231</v>
      </c>
    </row>
    <row r="1013" spans="5:8" x14ac:dyDescent="0.25">
      <c r="E1013" t="s">
        <v>4007</v>
      </c>
      <c r="F1013" t="s">
        <v>2508</v>
      </c>
      <c r="G1013" t="s">
        <v>4373</v>
      </c>
      <c r="H1013" t="s">
        <v>4007</v>
      </c>
    </row>
    <row r="1014" spans="5:8" x14ac:dyDescent="0.25">
      <c r="E1014" t="s">
        <v>3458</v>
      </c>
      <c r="F1014" t="s">
        <v>2819</v>
      </c>
      <c r="G1014" t="s">
        <v>4373</v>
      </c>
      <c r="H1014" t="s">
        <v>3458</v>
      </c>
    </row>
    <row r="1015" spans="5:8" x14ac:dyDescent="0.25">
      <c r="E1015" t="s">
        <v>3878</v>
      </c>
      <c r="F1015" t="s">
        <v>2702</v>
      </c>
      <c r="G1015" t="s">
        <v>4373</v>
      </c>
      <c r="H1015" t="s">
        <v>3878</v>
      </c>
    </row>
    <row r="1016" spans="5:8" x14ac:dyDescent="0.25">
      <c r="E1016" t="s">
        <v>3283</v>
      </c>
      <c r="F1016" t="s">
        <v>2960</v>
      </c>
      <c r="G1016" t="s">
        <v>4373</v>
      </c>
      <c r="H1016" t="s">
        <v>3283</v>
      </c>
    </row>
    <row r="1017" spans="5:8" x14ac:dyDescent="0.25">
      <c r="E1017" t="s">
        <v>3197</v>
      </c>
      <c r="F1017" t="s">
        <v>2796</v>
      </c>
      <c r="G1017" t="s">
        <v>4373</v>
      </c>
      <c r="H1017" t="s">
        <v>3197</v>
      </c>
    </row>
    <row r="1018" spans="5:8" x14ac:dyDescent="0.25">
      <c r="E1018" t="s">
        <v>4140</v>
      </c>
      <c r="F1018" t="s">
        <v>2566</v>
      </c>
      <c r="G1018" t="s">
        <v>4373</v>
      </c>
      <c r="H1018" t="s">
        <v>4140</v>
      </c>
    </row>
    <row r="1019" spans="5:8" x14ac:dyDescent="0.25">
      <c r="E1019" t="s">
        <v>3150</v>
      </c>
      <c r="F1019" t="s">
        <v>2613</v>
      </c>
      <c r="G1019" t="s">
        <v>4373</v>
      </c>
      <c r="H1019" t="s">
        <v>3150</v>
      </c>
    </row>
    <row r="1020" spans="5:8" x14ac:dyDescent="0.25">
      <c r="E1020" t="s">
        <v>3880</v>
      </c>
      <c r="F1020" t="s">
        <v>2783</v>
      </c>
      <c r="G1020" t="s">
        <v>4373</v>
      </c>
      <c r="H1020" t="s">
        <v>3880</v>
      </c>
    </row>
    <row r="1021" spans="5:8" x14ac:dyDescent="0.25">
      <c r="E1021" t="s">
        <v>3452</v>
      </c>
      <c r="F1021" t="s">
        <v>2212</v>
      </c>
      <c r="G1021" t="s">
        <v>4374</v>
      </c>
      <c r="H1021" t="s">
        <v>3452</v>
      </c>
    </row>
    <row r="1022" spans="5:8" x14ac:dyDescent="0.25">
      <c r="E1022" t="s">
        <v>3708</v>
      </c>
      <c r="F1022" t="s">
        <v>2845</v>
      </c>
      <c r="G1022" t="s">
        <v>4374</v>
      </c>
      <c r="H1022" t="s">
        <v>3708</v>
      </c>
    </row>
    <row r="1023" spans="5:8" x14ac:dyDescent="0.25">
      <c r="E1023" t="s">
        <v>3588</v>
      </c>
      <c r="F1023" t="s">
        <v>2825</v>
      </c>
      <c r="G1023" t="s">
        <v>4374</v>
      </c>
      <c r="H1023" t="s">
        <v>3588</v>
      </c>
    </row>
    <row r="1024" spans="5:8" x14ac:dyDescent="0.25">
      <c r="E1024" t="s">
        <v>3749</v>
      </c>
      <c r="F1024" t="s">
        <v>2785</v>
      </c>
      <c r="G1024" t="s">
        <v>4374</v>
      </c>
      <c r="H1024" t="s">
        <v>3749</v>
      </c>
    </row>
    <row r="1025" spans="5:8" x14ac:dyDescent="0.25">
      <c r="E1025" t="s">
        <v>3076</v>
      </c>
      <c r="F1025" t="s">
        <v>2854</v>
      </c>
      <c r="G1025" t="s">
        <v>4374</v>
      </c>
      <c r="H1025" t="s">
        <v>3076</v>
      </c>
    </row>
    <row r="1026" spans="5:8" x14ac:dyDescent="0.25">
      <c r="E1026" t="s">
        <v>4041</v>
      </c>
      <c r="F1026" t="s">
        <v>2772</v>
      </c>
      <c r="G1026" t="s">
        <v>4374</v>
      </c>
      <c r="H1026" t="s">
        <v>4041</v>
      </c>
    </row>
    <row r="1027" spans="5:8" x14ac:dyDescent="0.25">
      <c r="E1027" t="s">
        <v>3453</v>
      </c>
      <c r="F1027" t="s">
        <v>2743</v>
      </c>
      <c r="G1027" t="s">
        <v>4374</v>
      </c>
      <c r="H1027" t="s">
        <v>3453</v>
      </c>
    </row>
    <row r="1028" spans="5:8" x14ac:dyDescent="0.25">
      <c r="E1028" t="s">
        <v>3226</v>
      </c>
      <c r="F1028" t="s">
        <v>2853</v>
      </c>
      <c r="G1028" t="s">
        <v>4374</v>
      </c>
      <c r="H1028" t="s">
        <v>3226</v>
      </c>
    </row>
    <row r="1029" spans="5:8" x14ac:dyDescent="0.25">
      <c r="E1029" t="s">
        <v>3278</v>
      </c>
      <c r="F1029" t="s">
        <v>2892</v>
      </c>
      <c r="G1029" t="s">
        <v>4374</v>
      </c>
      <c r="H1029" t="s">
        <v>3278</v>
      </c>
    </row>
    <row r="1030" spans="5:8" x14ac:dyDescent="0.25">
      <c r="E1030" t="s">
        <v>4187</v>
      </c>
      <c r="F1030" t="s">
        <v>2725</v>
      </c>
      <c r="G1030" t="s">
        <v>4374</v>
      </c>
      <c r="H1030" t="s">
        <v>4187</v>
      </c>
    </row>
    <row r="1031" spans="5:8" x14ac:dyDescent="0.25">
      <c r="E1031" t="s">
        <v>6655</v>
      </c>
      <c r="F1031" t="s">
        <v>2471</v>
      </c>
      <c r="G1031" t="s">
        <v>4374</v>
      </c>
      <c r="H1031" t="s">
        <v>6655</v>
      </c>
    </row>
    <row r="1032" spans="5:8" x14ac:dyDescent="0.25">
      <c r="E1032" t="s">
        <v>3754</v>
      </c>
      <c r="F1032" t="s">
        <v>1910</v>
      </c>
      <c r="G1032" t="s">
        <v>4374</v>
      </c>
      <c r="H1032" t="s">
        <v>3754</v>
      </c>
    </row>
    <row r="1033" spans="5:8" x14ac:dyDescent="0.25">
      <c r="E1033" t="s">
        <v>3695</v>
      </c>
      <c r="F1033" t="s">
        <v>2881</v>
      </c>
      <c r="G1033" t="s">
        <v>4374</v>
      </c>
      <c r="H1033" t="s">
        <v>3695</v>
      </c>
    </row>
    <row r="1034" spans="5:8" x14ac:dyDescent="0.25">
      <c r="E1034" t="s">
        <v>3454</v>
      </c>
      <c r="F1034" t="s">
        <v>2349</v>
      </c>
      <c r="G1034" t="s">
        <v>4374</v>
      </c>
      <c r="H1034" t="s">
        <v>3454</v>
      </c>
    </row>
    <row r="1035" spans="5:8" x14ac:dyDescent="0.25">
      <c r="E1035" t="s">
        <v>3757</v>
      </c>
      <c r="F1035" t="s">
        <v>2742</v>
      </c>
      <c r="G1035" t="s">
        <v>4374</v>
      </c>
      <c r="H1035" t="s">
        <v>3757</v>
      </c>
    </row>
    <row r="1036" spans="5:8" x14ac:dyDescent="0.25">
      <c r="E1036" t="s">
        <v>3688</v>
      </c>
      <c r="F1036" t="s">
        <v>2826</v>
      </c>
      <c r="G1036" t="s">
        <v>4374</v>
      </c>
      <c r="H1036" t="s">
        <v>3688</v>
      </c>
    </row>
    <row r="1037" spans="5:8" x14ac:dyDescent="0.25">
      <c r="E1037" t="s">
        <v>3279</v>
      </c>
      <c r="F1037" t="s">
        <v>2902</v>
      </c>
      <c r="G1037" t="s">
        <v>4374</v>
      </c>
      <c r="H1037" t="s">
        <v>3279</v>
      </c>
    </row>
    <row r="1038" spans="5:8" x14ac:dyDescent="0.25">
      <c r="E1038" t="s">
        <v>3280</v>
      </c>
      <c r="F1038" t="s">
        <v>2627</v>
      </c>
      <c r="G1038" t="s">
        <v>4374</v>
      </c>
      <c r="H1038" t="s">
        <v>3280</v>
      </c>
    </row>
    <row r="1039" spans="5:8" x14ac:dyDescent="0.25">
      <c r="E1039" t="s">
        <v>3589</v>
      </c>
      <c r="F1039" t="s">
        <v>2096</v>
      </c>
      <c r="G1039" t="s">
        <v>4374</v>
      </c>
      <c r="H1039" t="s">
        <v>3589</v>
      </c>
    </row>
    <row r="1040" spans="5:8" x14ac:dyDescent="0.25">
      <c r="E1040" t="s">
        <v>3709</v>
      </c>
      <c r="F1040" t="s">
        <v>2740</v>
      </c>
      <c r="G1040" t="s">
        <v>4374</v>
      </c>
      <c r="H1040" t="s">
        <v>3709</v>
      </c>
    </row>
    <row r="1041" spans="5:8" x14ac:dyDescent="0.25">
      <c r="E1041" t="s">
        <v>3381</v>
      </c>
      <c r="F1041" t="s">
        <v>2716</v>
      </c>
      <c r="G1041" t="s">
        <v>4374</v>
      </c>
      <c r="H1041" t="s">
        <v>3381</v>
      </c>
    </row>
    <row r="1042" spans="5:8" x14ac:dyDescent="0.25">
      <c r="E1042" t="s">
        <v>3395</v>
      </c>
      <c r="F1042" t="s">
        <v>2727</v>
      </c>
      <c r="G1042" t="s">
        <v>4374</v>
      </c>
      <c r="H1042" t="s">
        <v>3395</v>
      </c>
    </row>
    <row r="1043" spans="5:8" x14ac:dyDescent="0.25">
      <c r="E1043" t="s">
        <v>3227</v>
      </c>
      <c r="F1043" t="s">
        <v>2924</v>
      </c>
      <c r="G1043" t="s">
        <v>4374</v>
      </c>
      <c r="H1043" t="s">
        <v>3227</v>
      </c>
    </row>
    <row r="1044" spans="5:8" x14ac:dyDescent="0.25">
      <c r="E1044" t="s">
        <v>3750</v>
      </c>
      <c r="F1044" t="s">
        <v>1941</v>
      </c>
      <c r="G1044" t="s">
        <v>4374</v>
      </c>
      <c r="H1044" t="s">
        <v>3750</v>
      </c>
    </row>
    <row r="1045" spans="5:8" x14ac:dyDescent="0.25">
      <c r="E1045" t="s">
        <v>3753</v>
      </c>
      <c r="F1045" t="s">
        <v>1982</v>
      </c>
      <c r="G1045" t="s">
        <v>4374</v>
      </c>
      <c r="H1045" t="s">
        <v>3753</v>
      </c>
    </row>
    <row r="1046" spans="5:8" x14ac:dyDescent="0.25">
      <c r="E1046" t="s">
        <v>4042</v>
      </c>
      <c r="F1046" t="s">
        <v>2941</v>
      </c>
      <c r="G1046" t="s">
        <v>4374</v>
      </c>
      <c r="H1046" t="s">
        <v>4042</v>
      </c>
    </row>
    <row r="1047" spans="5:8" x14ac:dyDescent="0.25">
      <c r="E1047" t="s">
        <v>3174</v>
      </c>
      <c r="F1047" t="s">
        <v>2213</v>
      </c>
      <c r="G1047" t="s">
        <v>4374</v>
      </c>
      <c r="H1047" t="s">
        <v>3174</v>
      </c>
    </row>
    <row r="1048" spans="5:8" x14ac:dyDescent="0.25">
      <c r="E1048" t="s">
        <v>3837</v>
      </c>
      <c r="F1048" t="s">
        <v>2936</v>
      </c>
      <c r="G1048" t="s">
        <v>4374</v>
      </c>
      <c r="H1048" t="s">
        <v>3837</v>
      </c>
    </row>
    <row r="1049" spans="5:8" x14ac:dyDescent="0.25">
      <c r="E1049" t="s">
        <v>3009</v>
      </c>
      <c r="F1049" t="s">
        <v>2344</v>
      </c>
      <c r="G1049" t="s">
        <v>4374</v>
      </c>
      <c r="H1049" t="s">
        <v>3009</v>
      </c>
    </row>
    <row r="1050" spans="5:8" x14ac:dyDescent="0.25">
      <c r="E1050" t="s">
        <v>3751</v>
      </c>
      <c r="F1050" t="s">
        <v>2640</v>
      </c>
      <c r="G1050" t="s">
        <v>4374</v>
      </c>
      <c r="H1050" t="s">
        <v>3751</v>
      </c>
    </row>
    <row r="1051" spans="5:8" x14ac:dyDescent="0.25">
      <c r="E1051" t="s">
        <v>3760</v>
      </c>
      <c r="F1051" t="s">
        <v>2630</v>
      </c>
      <c r="G1051" t="s">
        <v>4374</v>
      </c>
      <c r="H1051" t="s">
        <v>3760</v>
      </c>
    </row>
    <row r="1052" spans="5:8" x14ac:dyDescent="0.25">
      <c r="E1052" t="s">
        <v>3758</v>
      </c>
      <c r="F1052" t="s">
        <v>2481</v>
      </c>
      <c r="G1052" t="s">
        <v>4374</v>
      </c>
      <c r="H1052" t="s">
        <v>3758</v>
      </c>
    </row>
    <row r="1053" spans="5:8" x14ac:dyDescent="0.25">
      <c r="E1053" t="s">
        <v>3710</v>
      </c>
      <c r="F1053" t="s">
        <v>2655</v>
      </c>
      <c r="G1053" t="s">
        <v>4374</v>
      </c>
      <c r="H1053" t="s">
        <v>3710</v>
      </c>
    </row>
    <row r="1054" spans="5:8" x14ac:dyDescent="0.25">
      <c r="E1054" t="s">
        <v>3223</v>
      </c>
      <c r="F1054" t="s">
        <v>2490</v>
      </c>
      <c r="G1054" t="s">
        <v>4374</v>
      </c>
      <c r="H1054" t="s">
        <v>3223</v>
      </c>
    </row>
    <row r="1055" spans="5:8" x14ac:dyDescent="0.25">
      <c r="E1055" t="s">
        <v>3308</v>
      </c>
      <c r="F1055" t="s">
        <v>2791</v>
      </c>
      <c r="G1055" t="s">
        <v>4374</v>
      </c>
      <c r="H1055" t="s">
        <v>3308</v>
      </c>
    </row>
    <row r="1056" spans="5:8" x14ac:dyDescent="0.25">
      <c r="E1056" t="s">
        <v>3455</v>
      </c>
      <c r="F1056" t="s">
        <v>2816</v>
      </c>
      <c r="G1056" t="s">
        <v>4374</v>
      </c>
      <c r="H1056" t="s">
        <v>3455</v>
      </c>
    </row>
    <row r="1057" spans="5:8" x14ac:dyDescent="0.25">
      <c r="E1057" t="s">
        <v>4188</v>
      </c>
      <c r="F1057" t="s">
        <v>2877</v>
      </c>
      <c r="G1057" t="s">
        <v>4374</v>
      </c>
      <c r="H1057" t="s">
        <v>4188</v>
      </c>
    </row>
    <row r="1058" spans="5:8" x14ac:dyDescent="0.25">
      <c r="E1058" t="s">
        <v>3456</v>
      </c>
      <c r="F1058" t="s">
        <v>2055</v>
      </c>
      <c r="G1058" t="s">
        <v>4374</v>
      </c>
      <c r="H1058" t="s">
        <v>3456</v>
      </c>
    </row>
    <row r="1059" spans="5:8" x14ac:dyDescent="0.25">
      <c r="E1059" t="s">
        <v>3407</v>
      </c>
      <c r="F1059" t="s">
        <v>1839</v>
      </c>
      <c r="G1059" t="s">
        <v>4374</v>
      </c>
      <c r="H1059" t="s">
        <v>3407</v>
      </c>
    </row>
    <row r="1060" spans="5:8" x14ac:dyDescent="0.25">
      <c r="E1060" t="s">
        <v>3228</v>
      </c>
      <c r="F1060" t="s">
        <v>2537</v>
      </c>
      <c r="G1060" t="s">
        <v>4374</v>
      </c>
      <c r="H1060" t="s">
        <v>3228</v>
      </c>
    </row>
    <row r="1061" spans="5:8" x14ac:dyDescent="0.25">
      <c r="E1061" t="s">
        <v>3747</v>
      </c>
      <c r="F1061" t="s">
        <v>2808</v>
      </c>
      <c r="G1061" t="s">
        <v>4374</v>
      </c>
      <c r="H1061" t="s">
        <v>3747</v>
      </c>
    </row>
    <row r="1062" spans="5:8" x14ac:dyDescent="0.25">
      <c r="E1062" t="s">
        <v>3755</v>
      </c>
      <c r="F1062" t="s">
        <v>2382</v>
      </c>
      <c r="G1062" t="s">
        <v>4374</v>
      </c>
      <c r="H1062" t="s">
        <v>3755</v>
      </c>
    </row>
    <row r="1063" spans="5:8" x14ac:dyDescent="0.25">
      <c r="E1063" t="s">
        <v>3590</v>
      </c>
      <c r="F1063" t="s">
        <v>2383</v>
      </c>
      <c r="G1063" t="s">
        <v>4374</v>
      </c>
      <c r="H1063" t="s">
        <v>3590</v>
      </c>
    </row>
    <row r="1064" spans="5:8" x14ac:dyDescent="0.25">
      <c r="E1064" t="s">
        <v>3281</v>
      </c>
      <c r="F1064" t="s">
        <v>2749</v>
      </c>
      <c r="G1064" t="s">
        <v>4374</v>
      </c>
      <c r="H1064" t="s">
        <v>3281</v>
      </c>
    </row>
    <row r="1065" spans="5:8" x14ac:dyDescent="0.25">
      <c r="E1065" t="s">
        <v>3394</v>
      </c>
      <c r="F1065" t="s">
        <v>2507</v>
      </c>
      <c r="G1065" t="s">
        <v>4374</v>
      </c>
      <c r="H1065" t="s">
        <v>3394</v>
      </c>
    </row>
    <row r="1066" spans="5:8" x14ac:dyDescent="0.25">
      <c r="E1066" t="s">
        <v>3396</v>
      </c>
      <c r="F1066" t="s">
        <v>2048</v>
      </c>
      <c r="G1066" t="s">
        <v>4374</v>
      </c>
      <c r="H1066" t="s">
        <v>3396</v>
      </c>
    </row>
    <row r="1067" spans="5:8" x14ac:dyDescent="0.25">
      <c r="E1067" t="s">
        <v>3756</v>
      </c>
      <c r="F1067" t="s">
        <v>2112</v>
      </c>
      <c r="G1067" t="s">
        <v>4374</v>
      </c>
      <c r="H1067" t="s">
        <v>3756</v>
      </c>
    </row>
    <row r="1068" spans="5:8" x14ac:dyDescent="0.25">
      <c r="E1068" t="s">
        <v>3752</v>
      </c>
      <c r="F1068" t="s">
        <v>2778</v>
      </c>
      <c r="G1068" t="s">
        <v>4374</v>
      </c>
      <c r="H1068" t="s">
        <v>3752</v>
      </c>
    </row>
    <row r="1069" spans="5:8" x14ac:dyDescent="0.25">
      <c r="E1069" t="s">
        <v>3591</v>
      </c>
      <c r="F1069" t="s">
        <v>2310</v>
      </c>
      <c r="G1069" t="s">
        <v>4374</v>
      </c>
      <c r="H1069" t="s">
        <v>3591</v>
      </c>
    </row>
    <row r="1070" spans="5:8" x14ac:dyDescent="0.25">
      <c r="E1070" t="s">
        <v>3408</v>
      </c>
      <c r="F1070" t="s">
        <v>2163</v>
      </c>
      <c r="G1070" t="s">
        <v>4374</v>
      </c>
      <c r="H1070" t="s">
        <v>3408</v>
      </c>
    </row>
    <row r="1071" spans="5:8" x14ac:dyDescent="0.25">
      <c r="E1071" t="s">
        <v>3711</v>
      </c>
      <c r="F1071" t="s">
        <v>2811</v>
      </c>
      <c r="G1071" t="s">
        <v>4374</v>
      </c>
      <c r="H1071" t="s">
        <v>3711</v>
      </c>
    </row>
    <row r="1072" spans="5:8" x14ac:dyDescent="0.25">
      <c r="E1072" t="s">
        <v>3307</v>
      </c>
      <c r="F1072" t="s">
        <v>2654</v>
      </c>
      <c r="G1072" t="s">
        <v>4374</v>
      </c>
      <c r="H1072" t="s">
        <v>3307</v>
      </c>
    </row>
    <row r="1073" spans="5:8" x14ac:dyDescent="0.25">
      <c r="E1073" t="s">
        <v>3712</v>
      </c>
      <c r="F1073" t="s">
        <v>2734</v>
      </c>
      <c r="G1073" t="s">
        <v>4374</v>
      </c>
      <c r="H1073" t="s">
        <v>3712</v>
      </c>
    </row>
    <row r="1074" spans="5:8" x14ac:dyDescent="0.25">
      <c r="E1074" t="s">
        <v>3592</v>
      </c>
      <c r="F1074" t="s">
        <v>2687</v>
      </c>
      <c r="G1074" t="s">
        <v>4374</v>
      </c>
      <c r="H1074" t="s">
        <v>3592</v>
      </c>
    </row>
    <row r="1075" spans="5:8" x14ac:dyDescent="0.25">
      <c r="E1075" t="s">
        <v>3759</v>
      </c>
      <c r="F1075" t="s">
        <v>2769</v>
      </c>
      <c r="G1075" t="s">
        <v>4374</v>
      </c>
      <c r="H1075" t="s">
        <v>3759</v>
      </c>
    </row>
    <row r="1076" spans="5:8" x14ac:dyDescent="0.25">
      <c r="E1076" t="s">
        <v>3746</v>
      </c>
      <c r="F1076" t="s">
        <v>4387</v>
      </c>
      <c r="G1076" t="s">
        <v>4374</v>
      </c>
      <c r="H1076" t="s">
        <v>3746</v>
      </c>
    </row>
    <row r="1077" spans="5:8" x14ac:dyDescent="0.25">
      <c r="E1077" t="s">
        <v>3748</v>
      </c>
      <c r="F1077" t="s">
        <v>2482</v>
      </c>
      <c r="G1077" t="s">
        <v>4374</v>
      </c>
      <c r="H1077" t="s">
        <v>3748</v>
      </c>
    </row>
    <row r="1078" spans="5:8" x14ac:dyDescent="0.25">
      <c r="E1078" t="s">
        <v>4043</v>
      </c>
      <c r="F1078" t="s">
        <v>2793</v>
      </c>
      <c r="G1078" t="s">
        <v>4374</v>
      </c>
      <c r="H1078" t="s">
        <v>4043</v>
      </c>
    </row>
    <row r="1079" spans="5:8" x14ac:dyDescent="0.25">
      <c r="E1079" t="s">
        <v>3175</v>
      </c>
      <c r="F1079" t="s">
        <v>2466</v>
      </c>
      <c r="G1079" t="s">
        <v>4374</v>
      </c>
      <c r="H1079" t="s">
        <v>3175</v>
      </c>
    </row>
    <row r="1080" spans="5:8" x14ac:dyDescent="0.25">
      <c r="E1080" t="s">
        <v>3593</v>
      </c>
      <c r="F1080" t="s">
        <v>2584</v>
      </c>
      <c r="G1080" t="s">
        <v>4374</v>
      </c>
      <c r="H1080" t="s">
        <v>3593</v>
      </c>
    </row>
    <row r="1081" spans="5:8" x14ac:dyDescent="0.25">
      <c r="E1081" t="s">
        <v>3761</v>
      </c>
      <c r="F1081" t="s">
        <v>2874</v>
      </c>
      <c r="G1081" t="s">
        <v>4374</v>
      </c>
      <c r="H1081" t="s">
        <v>3761</v>
      </c>
    </row>
    <row r="1082" spans="5:8" x14ac:dyDescent="0.25">
      <c r="E1082" t="s">
        <v>3111</v>
      </c>
      <c r="F1082" t="s">
        <v>2556</v>
      </c>
      <c r="G1082" t="s">
        <v>4375</v>
      </c>
      <c r="H1082" t="s">
        <v>3111</v>
      </c>
    </row>
    <row r="1083" spans="5:8" x14ac:dyDescent="0.25">
      <c r="E1083" t="s">
        <v>2988</v>
      </c>
      <c r="F1083" t="s">
        <v>2089</v>
      </c>
      <c r="G1083" t="s">
        <v>4375</v>
      </c>
      <c r="H1083" t="s">
        <v>2988</v>
      </c>
    </row>
    <row r="1084" spans="5:8" x14ac:dyDescent="0.25">
      <c r="E1084" t="s">
        <v>3933</v>
      </c>
      <c r="F1084" t="s">
        <v>2241</v>
      </c>
      <c r="G1084" t="s">
        <v>4375</v>
      </c>
      <c r="H1084" t="s">
        <v>3933</v>
      </c>
    </row>
    <row r="1085" spans="5:8" x14ac:dyDescent="0.25">
      <c r="E1085" t="s">
        <v>3609</v>
      </c>
      <c r="F1085" t="s">
        <v>2266</v>
      </c>
      <c r="G1085" t="s">
        <v>4375</v>
      </c>
      <c r="H1085" t="s">
        <v>3609</v>
      </c>
    </row>
    <row r="1086" spans="5:8" x14ac:dyDescent="0.25">
      <c r="E1086" t="s">
        <v>3909</v>
      </c>
      <c r="F1086" t="s">
        <v>2880</v>
      </c>
      <c r="G1086" t="s">
        <v>4375</v>
      </c>
      <c r="H1086" t="s">
        <v>3909</v>
      </c>
    </row>
    <row r="1087" spans="5:8" x14ac:dyDescent="0.25">
      <c r="E1087" t="s">
        <v>3610</v>
      </c>
      <c r="F1087" t="s">
        <v>1901</v>
      </c>
      <c r="G1087" t="s">
        <v>4375</v>
      </c>
      <c r="H1087" t="s">
        <v>3610</v>
      </c>
    </row>
    <row r="1088" spans="5:8" x14ac:dyDescent="0.25">
      <c r="E1088" t="s">
        <v>3321</v>
      </c>
      <c r="F1088" t="s">
        <v>2502</v>
      </c>
      <c r="G1088" t="s">
        <v>4375</v>
      </c>
      <c r="H1088" t="s">
        <v>3321</v>
      </c>
    </row>
    <row r="1089" spans="5:8" x14ac:dyDescent="0.25">
      <c r="E1089" t="s">
        <v>3229</v>
      </c>
      <c r="F1089" t="s">
        <v>2731</v>
      </c>
      <c r="G1089" t="s">
        <v>4375</v>
      </c>
      <c r="H1089" t="s">
        <v>3229</v>
      </c>
    </row>
    <row r="1090" spans="5:8" x14ac:dyDescent="0.25">
      <c r="E1090" t="s">
        <v>3323</v>
      </c>
      <c r="F1090" t="s">
        <v>1846</v>
      </c>
      <c r="G1090" t="s">
        <v>4375</v>
      </c>
      <c r="H1090" t="s">
        <v>3323</v>
      </c>
    </row>
    <row r="1091" spans="5:8" x14ac:dyDescent="0.25">
      <c r="E1091" t="s">
        <v>3611</v>
      </c>
      <c r="F1091" t="s">
        <v>2706</v>
      </c>
      <c r="G1091" t="s">
        <v>4375</v>
      </c>
      <c r="H1091" t="s">
        <v>3611</v>
      </c>
    </row>
    <row r="1092" spans="5:8" x14ac:dyDescent="0.25">
      <c r="E1092" t="s">
        <v>3910</v>
      </c>
      <c r="F1092" t="s">
        <v>1891</v>
      </c>
      <c r="G1092" t="s">
        <v>4375</v>
      </c>
      <c r="H1092" t="s">
        <v>3910</v>
      </c>
    </row>
    <row r="1093" spans="5:8" x14ac:dyDescent="0.25">
      <c r="E1093" t="s">
        <v>3641</v>
      </c>
      <c r="F1093" t="s">
        <v>2610</v>
      </c>
      <c r="G1093" t="s">
        <v>4375</v>
      </c>
      <c r="H1093" t="s">
        <v>3641</v>
      </c>
    </row>
    <row r="1094" spans="5:8" x14ac:dyDescent="0.25">
      <c r="E1094" t="s">
        <v>3414</v>
      </c>
      <c r="F1094" t="s">
        <v>2908</v>
      </c>
      <c r="G1094" t="s">
        <v>4375</v>
      </c>
      <c r="H1094" t="s">
        <v>3414</v>
      </c>
    </row>
    <row r="1095" spans="5:8" x14ac:dyDescent="0.25">
      <c r="E1095" t="s">
        <v>3766</v>
      </c>
      <c r="F1095" t="s">
        <v>2855</v>
      </c>
      <c r="G1095" t="s">
        <v>4375</v>
      </c>
      <c r="H1095" t="s">
        <v>3766</v>
      </c>
    </row>
    <row r="1096" spans="5:8" x14ac:dyDescent="0.25">
      <c r="E1096" t="s">
        <v>4126</v>
      </c>
      <c r="F1096" t="s">
        <v>2585</v>
      </c>
      <c r="G1096" t="s">
        <v>4375</v>
      </c>
      <c r="H1096" t="s">
        <v>4126</v>
      </c>
    </row>
    <row r="1097" spans="5:8" x14ac:dyDescent="0.25">
      <c r="E1097" t="s">
        <v>3807</v>
      </c>
      <c r="F1097" t="s">
        <v>2286</v>
      </c>
      <c r="G1097" t="s">
        <v>4375</v>
      </c>
      <c r="H1097" t="s">
        <v>3807</v>
      </c>
    </row>
    <row r="1098" spans="5:8" x14ac:dyDescent="0.25">
      <c r="E1098" t="s">
        <v>6656</v>
      </c>
      <c r="F1098" t="s">
        <v>2442</v>
      </c>
      <c r="G1098" t="s">
        <v>4375</v>
      </c>
      <c r="H1098" t="s">
        <v>6656</v>
      </c>
    </row>
    <row r="1099" spans="5:8" x14ac:dyDescent="0.25">
      <c r="E1099" t="s">
        <v>4172</v>
      </c>
      <c r="F1099" t="s">
        <v>2227</v>
      </c>
      <c r="G1099" t="s">
        <v>4375</v>
      </c>
      <c r="H1099" t="s">
        <v>4172</v>
      </c>
    </row>
    <row r="1100" spans="5:8" x14ac:dyDescent="0.25">
      <c r="E1100" t="s">
        <v>3112</v>
      </c>
      <c r="F1100" t="s">
        <v>2669</v>
      </c>
      <c r="G1100" t="s">
        <v>4375</v>
      </c>
      <c r="H1100" t="s">
        <v>3112</v>
      </c>
    </row>
    <row r="1101" spans="5:8" x14ac:dyDescent="0.25">
      <c r="E1101" t="s">
        <v>3921</v>
      </c>
      <c r="F1101" t="s">
        <v>2588</v>
      </c>
      <c r="G1101" t="s">
        <v>4375</v>
      </c>
      <c r="H1101" t="s">
        <v>3921</v>
      </c>
    </row>
    <row r="1102" spans="5:8" x14ac:dyDescent="0.25">
      <c r="E1102" t="s">
        <v>4098</v>
      </c>
      <c r="F1102" t="s">
        <v>2179</v>
      </c>
      <c r="G1102" t="s">
        <v>4375</v>
      </c>
      <c r="H1102" t="s">
        <v>4098</v>
      </c>
    </row>
    <row r="1103" spans="5:8" x14ac:dyDescent="0.25">
      <c r="E1103" t="s">
        <v>3805</v>
      </c>
      <c r="F1103" t="s">
        <v>2781</v>
      </c>
      <c r="G1103" t="s">
        <v>4375</v>
      </c>
      <c r="H1103" t="s">
        <v>3805</v>
      </c>
    </row>
    <row r="1104" spans="5:8" x14ac:dyDescent="0.25">
      <c r="E1104" t="s">
        <v>3806</v>
      </c>
      <c r="F1104" t="s">
        <v>1851</v>
      </c>
      <c r="G1104" t="s">
        <v>4375</v>
      </c>
      <c r="H1104" t="s">
        <v>3806</v>
      </c>
    </row>
    <row r="1105" spans="5:8" x14ac:dyDescent="0.25">
      <c r="E1105" t="s">
        <v>4125</v>
      </c>
      <c r="F1105" t="s">
        <v>2267</v>
      </c>
      <c r="G1105" t="s">
        <v>4375</v>
      </c>
      <c r="H1105" t="s">
        <v>4125</v>
      </c>
    </row>
    <row r="1106" spans="5:8" x14ac:dyDescent="0.25">
      <c r="E1106" t="s">
        <v>3932</v>
      </c>
      <c r="F1106" t="s">
        <v>2474</v>
      </c>
      <c r="G1106" t="s">
        <v>4375</v>
      </c>
      <c r="H1106" t="s">
        <v>3932</v>
      </c>
    </row>
    <row r="1107" spans="5:8" x14ac:dyDescent="0.25">
      <c r="E1107" t="s">
        <v>3922</v>
      </c>
      <c r="F1107" t="s">
        <v>2838</v>
      </c>
      <c r="G1107" t="s">
        <v>4375</v>
      </c>
      <c r="H1107" t="s">
        <v>3922</v>
      </c>
    </row>
    <row r="1108" spans="5:8" x14ac:dyDescent="0.25">
      <c r="E1108" t="s">
        <v>4099</v>
      </c>
      <c r="F1108" t="s">
        <v>2081</v>
      </c>
      <c r="G1108" t="s">
        <v>4375</v>
      </c>
      <c r="H1108" t="s">
        <v>4099</v>
      </c>
    </row>
    <row r="1109" spans="5:8" x14ac:dyDescent="0.25">
      <c r="E1109" t="s">
        <v>3925</v>
      </c>
      <c r="F1109" t="s">
        <v>2513</v>
      </c>
      <c r="G1109" t="s">
        <v>4375</v>
      </c>
      <c r="H1109" t="s">
        <v>3925</v>
      </c>
    </row>
    <row r="1110" spans="5:8" x14ac:dyDescent="0.25">
      <c r="E1110" t="s">
        <v>3113</v>
      </c>
      <c r="F1110" t="s">
        <v>2952</v>
      </c>
      <c r="G1110" t="s">
        <v>4375</v>
      </c>
      <c r="H1110" t="s">
        <v>3113</v>
      </c>
    </row>
    <row r="1111" spans="5:8" x14ac:dyDescent="0.25">
      <c r="E1111" t="s">
        <v>3765</v>
      </c>
      <c r="F1111" t="s">
        <v>2525</v>
      </c>
      <c r="G1111" t="s">
        <v>4375</v>
      </c>
      <c r="H1111" t="s">
        <v>3765</v>
      </c>
    </row>
    <row r="1112" spans="5:8" x14ac:dyDescent="0.25">
      <c r="E1112" t="s">
        <v>3110</v>
      </c>
      <c r="F1112" t="s">
        <v>2771</v>
      </c>
      <c r="G1112" t="s">
        <v>4375</v>
      </c>
      <c r="H1112" t="s">
        <v>3110</v>
      </c>
    </row>
    <row r="1113" spans="5:8" x14ac:dyDescent="0.25">
      <c r="E1113" t="s">
        <v>4040</v>
      </c>
      <c r="F1113" t="s">
        <v>2934</v>
      </c>
      <c r="G1113" t="s">
        <v>4375</v>
      </c>
      <c r="H1113" t="s">
        <v>4040</v>
      </c>
    </row>
    <row r="1114" spans="5:8" x14ac:dyDescent="0.25">
      <c r="E1114" t="s">
        <v>3322</v>
      </c>
      <c r="F1114" t="s">
        <v>2751</v>
      </c>
      <c r="G1114" t="s">
        <v>4375</v>
      </c>
      <c r="H1114" t="s">
        <v>3322</v>
      </c>
    </row>
    <row r="1115" spans="5:8" x14ac:dyDescent="0.25">
      <c r="E1115" t="s">
        <v>3642</v>
      </c>
      <c r="F1115" t="s">
        <v>2457</v>
      </c>
      <c r="G1115" t="s">
        <v>4375</v>
      </c>
      <c r="H1115" t="s">
        <v>3642</v>
      </c>
    </row>
    <row r="1116" spans="5:8" x14ac:dyDescent="0.25">
      <c r="E1116" t="s">
        <v>4173</v>
      </c>
      <c r="F1116" t="s">
        <v>2666</v>
      </c>
      <c r="G1116" t="s">
        <v>4375</v>
      </c>
      <c r="H1116" t="s">
        <v>4173</v>
      </c>
    </row>
    <row r="1117" spans="5:8" x14ac:dyDescent="0.25">
      <c r="E1117" t="s">
        <v>3349</v>
      </c>
      <c r="F1117" t="s">
        <v>2391</v>
      </c>
      <c r="G1117" t="s">
        <v>4376</v>
      </c>
      <c r="H1117" t="s">
        <v>3349</v>
      </c>
    </row>
    <row r="1118" spans="5:8" x14ac:dyDescent="0.25">
      <c r="E1118" t="s">
        <v>3337</v>
      </c>
      <c r="F1118" t="s">
        <v>2358</v>
      </c>
      <c r="G1118" t="s">
        <v>4376</v>
      </c>
      <c r="H1118" t="s">
        <v>3337</v>
      </c>
    </row>
    <row r="1119" spans="5:8" x14ac:dyDescent="0.25">
      <c r="E1119" t="s">
        <v>3350</v>
      </c>
      <c r="F1119" t="s">
        <v>2191</v>
      </c>
      <c r="G1119" t="s">
        <v>4376</v>
      </c>
      <c r="H1119" t="s">
        <v>3350</v>
      </c>
    </row>
    <row r="1120" spans="5:8" x14ac:dyDescent="0.25">
      <c r="E1120" t="s">
        <v>3344</v>
      </c>
      <c r="F1120" t="s">
        <v>1859</v>
      </c>
      <c r="G1120" t="s">
        <v>4376</v>
      </c>
      <c r="H1120" t="s">
        <v>3344</v>
      </c>
    </row>
    <row r="1121" spans="5:8" x14ac:dyDescent="0.25">
      <c r="E1121" t="s">
        <v>3614</v>
      </c>
      <c r="F1121" t="s">
        <v>2504</v>
      </c>
      <c r="G1121" t="s">
        <v>4376</v>
      </c>
      <c r="H1121" t="s">
        <v>3614</v>
      </c>
    </row>
    <row r="1122" spans="5:8" x14ac:dyDescent="0.25">
      <c r="E1122" t="s">
        <v>3339</v>
      </c>
      <c r="F1122" t="s">
        <v>2121</v>
      </c>
      <c r="G1122" t="s">
        <v>4376</v>
      </c>
      <c r="H1122" t="s">
        <v>3339</v>
      </c>
    </row>
    <row r="1123" spans="5:8" x14ac:dyDescent="0.25">
      <c r="E1123" t="s">
        <v>3345</v>
      </c>
      <c r="F1123" t="s">
        <v>1924</v>
      </c>
      <c r="G1123" t="s">
        <v>4376</v>
      </c>
      <c r="H1123" t="s">
        <v>3345</v>
      </c>
    </row>
    <row r="1124" spans="5:8" x14ac:dyDescent="0.25">
      <c r="E1124" t="s">
        <v>3343</v>
      </c>
      <c r="F1124" t="s">
        <v>2608</v>
      </c>
      <c r="G1124" t="s">
        <v>4376</v>
      </c>
      <c r="H1124" t="s">
        <v>3343</v>
      </c>
    </row>
    <row r="1125" spans="5:8" x14ac:dyDescent="0.25">
      <c r="E1125" t="s">
        <v>3346</v>
      </c>
      <c r="F1125" t="s">
        <v>2400</v>
      </c>
      <c r="G1125" t="s">
        <v>4376</v>
      </c>
      <c r="H1125" t="s">
        <v>3346</v>
      </c>
    </row>
    <row r="1126" spans="5:8" x14ac:dyDescent="0.25">
      <c r="E1126" t="s">
        <v>3612</v>
      </c>
      <c r="F1126" t="s">
        <v>2884</v>
      </c>
      <c r="G1126" t="s">
        <v>4376</v>
      </c>
      <c r="H1126" t="s">
        <v>3612</v>
      </c>
    </row>
    <row r="1127" spans="5:8" x14ac:dyDescent="0.25">
      <c r="E1127" t="s">
        <v>3340</v>
      </c>
      <c r="F1127" t="s">
        <v>2475</v>
      </c>
      <c r="G1127" t="s">
        <v>4376</v>
      </c>
      <c r="H1127" t="s">
        <v>3340</v>
      </c>
    </row>
    <row r="1128" spans="5:8" x14ac:dyDescent="0.25">
      <c r="E1128" t="s">
        <v>3341</v>
      </c>
      <c r="F1128" t="s">
        <v>2616</v>
      </c>
      <c r="G1128" t="s">
        <v>4376</v>
      </c>
      <c r="H1128" t="s">
        <v>3341</v>
      </c>
    </row>
    <row r="1129" spans="5:8" x14ac:dyDescent="0.25">
      <c r="E1129" t="s">
        <v>3347</v>
      </c>
      <c r="F1129" t="s">
        <v>2309</v>
      </c>
      <c r="G1129" t="s">
        <v>4376</v>
      </c>
      <c r="H1129" t="s">
        <v>3347</v>
      </c>
    </row>
    <row r="1130" spans="5:8" x14ac:dyDescent="0.25">
      <c r="E1130" t="s">
        <v>3613</v>
      </c>
      <c r="F1130" t="s">
        <v>2876</v>
      </c>
      <c r="G1130" t="s">
        <v>4376</v>
      </c>
      <c r="H1130" t="s">
        <v>3613</v>
      </c>
    </row>
    <row r="1131" spans="5:8" x14ac:dyDescent="0.25">
      <c r="E1131" t="s">
        <v>3352</v>
      </c>
      <c r="F1131" t="s">
        <v>1883</v>
      </c>
      <c r="G1131" t="s">
        <v>4376</v>
      </c>
      <c r="H1131" t="s">
        <v>3352</v>
      </c>
    </row>
    <row r="1132" spans="5:8" x14ac:dyDescent="0.25">
      <c r="E1132" t="s">
        <v>3351</v>
      </c>
      <c r="F1132" t="s">
        <v>2662</v>
      </c>
      <c r="G1132" t="s">
        <v>4376</v>
      </c>
      <c r="H1132" t="s">
        <v>3351</v>
      </c>
    </row>
    <row r="1133" spans="5:8" x14ac:dyDescent="0.25">
      <c r="E1133" t="s">
        <v>3338</v>
      </c>
      <c r="F1133" t="s">
        <v>2301</v>
      </c>
      <c r="G1133" t="s">
        <v>4376</v>
      </c>
      <c r="H1133" t="s">
        <v>3338</v>
      </c>
    </row>
    <row r="1134" spans="5:8" x14ac:dyDescent="0.25">
      <c r="E1134" t="s">
        <v>3342</v>
      </c>
      <c r="F1134" t="s">
        <v>2852</v>
      </c>
      <c r="G1134" t="s">
        <v>4376</v>
      </c>
      <c r="H1134" t="s">
        <v>3342</v>
      </c>
    </row>
    <row r="1135" spans="5:8" x14ac:dyDescent="0.25">
      <c r="E1135" t="s">
        <v>3348</v>
      </c>
      <c r="F1135" t="s">
        <v>1811</v>
      </c>
      <c r="G1135" t="s">
        <v>4376</v>
      </c>
      <c r="H1135" t="s">
        <v>3348</v>
      </c>
    </row>
    <row r="1136" spans="5:8" x14ac:dyDescent="0.25">
      <c r="E1136" t="s">
        <v>3059</v>
      </c>
      <c r="F1136" t="s">
        <v>2132</v>
      </c>
      <c r="G1136" t="s">
        <v>4377</v>
      </c>
      <c r="H1136" t="s">
        <v>3059</v>
      </c>
    </row>
    <row r="1137" spans="5:8" x14ac:dyDescent="0.25">
      <c r="E1137" t="s">
        <v>3011</v>
      </c>
      <c r="F1137" t="s">
        <v>2114</v>
      </c>
      <c r="G1137" t="s">
        <v>4377</v>
      </c>
      <c r="H1137" t="s">
        <v>3011</v>
      </c>
    </row>
    <row r="1138" spans="5:8" x14ac:dyDescent="0.25">
      <c r="E1138" t="s">
        <v>3050</v>
      </c>
      <c r="F1138" t="s">
        <v>2221</v>
      </c>
      <c r="G1138" t="s">
        <v>4377</v>
      </c>
      <c r="H1138" t="s">
        <v>3050</v>
      </c>
    </row>
    <row r="1139" spans="5:8" x14ac:dyDescent="0.25">
      <c r="E1139" t="s">
        <v>3040</v>
      </c>
      <c r="F1139" t="s">
        <v>2812</v>
      </c>
      <c r="G1139" t="s">
        <v>4377</v>
      </c>
      <c r="H1139" t="s">
        <v>3040</v>
      </c>
    </row>
    <row r="1140" spans="5:8" x14ac:dyDescent="0.25">
      <c r="E1140" t="s">
        <v>3926</v>
      </c>
      <c r="F1140" t="s">
        <v>2174</v>
      </c>
      <c r="G1140" t="s">
        <v>4377</v>
      </c>
      <c r="H1140" t="s">
        <v>3926</v>
      </c>
    </row>
    <row r="1141" spans="5:8" x14ac:dyDescent="0.25">
      <c r="E1141" t="s">
        <v>3685</v>
      </c>
      <c r="F1141" t="s">
        <v>1856</v>
      </c>
      <c r="G1141" t="s">
        <v>4377</v>
      </c>
      <c r="H1141" t="s">
        <v>3685</v>
      </c>
    </row>
    <row r="1142" spans="5:8" x14ac:dyDescent="0.25">
      <c r="E1142" t="s">
        <v>3696</v>
      </c>
      <c r="F1142" t="s">
        <v>2810</v>
      </c>
      <c r="G1142" t="s">
        <v>4377</v>
      </c>
      <c r="H1142" t="s">
        <v>3696</v>
      </c>
    </row>
    <row r="1143" spans="5:8" x14ac:dyDescent="0.25">
      <c r="E1143" t="s">
        <v>3047</v>
      </c>
      <c r="F1143" t="s">
        <v>2261</v>
      </c>
      <c r="G1143" t="s">
        <v>4377</v>
      </c>
      <c r="H1143" t="s">
        <v>3047</v>
      </c>
    </row>
    <row r="1144" spans="5:8" x14ac:dyDescent="0.25">
      <c r="E1144" t="s">
        <v>3309</v>
      </c>
      <c r="F1144" t="s">
        <v>2832</v>
      </c>
      <c r="G1144" t="s">
        <v>4377</v>
      </c>
      <c r="H1144" t="s">
        <v>3309</v>
      </c>
    </row>
    <row r="1145" spans="5:8" x14ac:dyDescent="0.25">
      <c r="E1145" t="s">
        <v>3689</v>
      </c>
      <c r="F1145" t="s">
        <v>2552</v>
      </c>
      <c r="G1145" t="s">
        <v>4377</v>
      </c>
      <c r="H1145" t="s">
        <v>3689</v>
      </c>
    </row>
    <row r="1146" spans="5:8" x14ac:dyDescent="0.25">
      <c r="E1146" t="s">
        <v>3001</v>
      </c>
      <c r="F1146" t="s">
        <v>2861</v>
      </c>
      <c r="G1146" t="s">
        <v>4377</v>
      </c>
      <c r="H1146" t="s">
        <v>3001</v>
      </c>
    </row>
    <row r="1147" spans="5:8" x14ac:dyDescent="0.25">
      <c r="E1147" t="s">
        <v>3203</v>
      </c>
      <c r="F1147" t="s">
        <v>1857</v>
      </c>
      <c r="G1147" t="s">
        <v>4377</v>
      </c>
      <c r="H1147" t="s">
        <v>3203</v>
      </c>
    </row>
    <row r="1148" spans="5:8" x14ac:dyDescent="0.25">
      <c r="E1148" t="s">
        <v>3053</v>
      </c>
      <c r="F1148" t="s">
        <v>2667</v>
      </c>
      <c r="G1148" t="s">
        <v>4377</v>
      </c>
      <c r="H1148" t="s">
        <v>3053</v>
      </c>
    </row>
    <row r="1149" spans="5:8" x14ac:dyDescent="0.25">
      <c r="E1149" t="s">
        <v>3715</v>
      </c>
      <c r="F1149" t="s">
        <v>2290</v>
      </c>
      <c r="G1149" t="s">
        <v>4377</v>
      </c>
      <c r="H1149" t="s">
        <v>3715</v>
      </c>
    </row>
    <row r="1150" spans="5:8" x14ac:dyDescent="0.25">
      <c r="E1150" t="s">
        <v>4193</v>
      </c>
      <c r="F1150" t="s">
        <v>2254</v>
      </c>
      <c r="G1150" t="s">
        <v>4377</v>
      </c>
      <c r="H1150" t="s">
        <v>4193</v>
      </c>
    </row>
    <row r="1151" spans="5:8" x14ac:dyDescent="0.25">
      <c r="E1151" t="s">
        <v>3799</v>
      </c>
      <c r="F1151" t="s">
        <v>2314</v>
      </c>
      <c r="G1151" t="s">
        <v>4377</v>
      </c>
      <c r="H1151" t="s">
        <v>3799</v>
      </c>
    </row>
    <row r="1152" spans="5:8" x14ac:dyDescent="0.25">
      <c r="E1152" t="s">
        <v>3800</v>
      </c>
      <c r="F1152" t="s">
        <v>2405</v>
      </c>
      <c r="G1152" t="s">
        <v>4377</v>
      </c>
      <c r="H1152" t="s">
        <v>3800</v>
      </c>
    </row>
    <row r="1153" spans="5:8" x14ac:dyDescent="0.25">
      <c r="E1153" t="s">
        <v>3392</v>
      </c>
      <c r="F1153" t="s">
        <v>2381</v>
      </c>
      <c r="G1153" t="s">
        <v>4377</v>
      </c>
      <c r="H1153" t="s">
        <v>3392</v>
      </c>
    </row>
    <row r="1154" spans="5:8" x14ac:dyDescent="0.25">
      <c r="E1154" t="s">
        <v>3693</v>
      </c>
      <c r="F1154" t="s">
        <v>2949</v>
      </c>
      <c r="G1154" t="s">
        <v>4377</v>
      </c>
      <c r="H1154" t="s">
        <v>3693</v>
      </c>
    </row>
    <row r="1155" spans="5:8" x14ac:dyDescent="0.25">
      <c r="E1155" t="s">
        <v>3773</v>
      </c>
      <c r="F1155" t="s">
        <v>1886</v>
      </c>
      <c r="G1155" t="s">
        <v>4377</v>
      </c>
      <c r="H1155" t="s">
        <v>3773</v>
      </c>
    </row>
    <row r="1156" spans="5:8" x14ac:dyDescent="0.25">
      <c r="E1156" t="s">
        <v>3067</v>
      </c>
      <c r="F1156" t="s">
        <v>1960</v>
      </c>
      <c r="G1156" t="s">
        <v>4377</v>
      </c>
      <c r="H1156" t="s">
        <v>3067</v>
      </c>
    </row>
    <row r="1157" spans="5:8" x14ac:dyDescent="0.25">
      <c r="E1157" t="s">
        <v>3061</v>
      </c>
      <c r="F1157" t="s">
        <v>2199</v>
      </c>
      <c r="G1157" t="s">
        <v>4377</v>
      </c>
      <c r="H1157" t="s">
        <v>3061</v>
      </c>
    </row>
    <row r="1158" spans="5:8" x14ac:dyDescent="0.25">
      <c r="E1158" t="s">
        <v>3052</v>
      </c>
      <c r="F1158" t="s">
        <v>2249</v>
      </c>
      <c r="G1158" t="s">
        <v>4377</v>
      </c>
      <c r="H1158" t="s">
        <v>3052</v>
      </c>
    </row>
    <row r="1159" spans="5:8" x14ac:dyDescent="0.25">
      <c r="E1159" t="s">
        <v>3676</v>
      </c>
      <c r="F1159" t="s">
        <v>2559</v>
      </c>
      <c r="G1159" t="s">
        <v>4377</v>
      </c>
      <c r="H1159" t="s">
        <v>3676</v>
      </c>
    </row>
    <row r="1160" spans="5:8" x14ac:dyDescent="0.25">
      <c r="E1160" t="s">
        <v>4168</v>
      </c>
      <c r="F1160" t="s">
        <v>1872</v>
      </c>
      <c r="G1160" t="s">
        <v>4377</v>
      </c>
      <c r="H1160" t="s">
        <v>4168</v>
      </c>
    </row>
    <row r="1161" spans="5:8" x14ac:dyDescent="0.25">
      <c r="E1161" t="s">
        <v>3070</v>
      </c>
      <c r="F1161" t="s">
        <v>2339</v>
      </c>
      <c r="G1161" t="s">
        <v>4377</v>
      </c>
      <c r="H1161" t="s">
        <v>3070</v>
      </c>
    </row>
    <row r="1162" spans="5:8" x14ac:dyDescent="0.25">
      <c r="E1162" t="s">
        <v>3035</v>
      </c>
      <c r="F1162" t="s">
        <v>2814</v>
      </c>
      <c r="G1162" t="s">
        <v>4377</v>
      </c>
      <c r="H1162" t="s">
        <v>3035</v>
      </c>
    </row>
    <row r="1163" spans="5:8" x14ac:dyDescent="0.25">
      <c r="E1163" t="s">
        <v>3051</v>
      </c>
      <c r="F1163" t="s">
        <v>1905</v>
      </c>
      <c r="G1163" t="s">
        <v>4377</v>
      </c>
      <c r="H1163" t="s">
        <v>3051</v>
      </c>
    </row>
    <row r="1164" spans="5:8" x14ac:dyDescent="0.25">
      <c r="E1164" t="s">
        <v>3060</v>
      </c>
      <c r="F1164" t="s">
        <v>1933</v>
      </c>
      <c r="G1164" t="s">
        <v>4377</v>
      </c>
      <c r="H1164" t="s">
        <v>3060</v>
      </c>
    </row>
    <row r="1165" spans="5:8" x14ac:dyDescent="0.25">
      <c r="E1165" t="s">
        <v>3046</v>
      </c>
      <c r="F1165" t="s">
        <v>2345</v>
      </c>
      <c r="G1165" t="s">
        <v>4377</v>
      </c>
      <c r="H1165" t="s">
        <v>3046</v>
      </c>
    </row>
    <row r="1166" spans="5:8" x14ac:dyDescent="0.25">
      <c r="E1166" t="s">
        <v>3049</v>
      </c>
      <c r="F1166" t="s">
        <v>2632</v>
      </c>
      <c r="G1166" t="s">
        <v>4377</v>
      </c>
      <c r="H1166" t="s">
        <v>3049</v>
      </c>
    </row>
    <row r="1167" spans="5:8" x14ac:dyDescent="0.25">
      <c r="E1167" t="s">
        <v>3042</v>
      </c>
      <c r="F1167" t="s">
        <v>2760</v>
      </c>
      <c r="G1167" t="s">
        <v>4377</v>
      </c>
      <c r="H1167" t="s">
        <v>3042</v>
      </c>
    </row>
    <row r="1168" spans="5:8" x14ac:dyDescent="0.25">
      <c r="E1168" t="s">
        <v>3802</v>
      </c>
      <c r="F1168" t="s">
        <v>2019</v>
      </c>
      <c r="G1168" t="s">
        <v>4377</v>
      </c>
      <c r="H1168" t="s">
        <v>3802</v>
      </c>
    </row>
    <row r="1169" spans="5:8" x14ac:dyDescent="0.25">
      <c r="E1169" t="s">
        <v>3690</v>
      </c>
      <c r="F1169" t="s">
        <v>2501</v>
      </c>
      <c r="G1169" t="s">
        <v>4377</v>
      </c>
      <c r="H1169" t="s">
        <v>3690</v>
      </c>
    </row>
    <row r="1170" spans="5:8" x14ac:dyDescent="0.25">
      <c r="E1170" t="s">
        <v>3692</v>
      </c>
      <c r="F1170" t="s">
        <v>2125</v>
      </c>
      <c r="G1170" t="s">
        <v>4377</v>
      </c>
      <c r="H1170" t="s">
        <v>3692</v>
      </c>
    </row>
    <row r="1171" spans="5:8" x14ac:dyDescent="0.25">
      <c r="E1171" t="s">
        <v>3039</v>
      </c>
      <c r="F1171" t="s">
        <v>2197</v>
      </c>
      <c r="G1171" t="s">
        <v>4377</v>
      </c>
      <c r="H1171" t="s">
        <v>3039</v>
      </c>
    </row>
    <row r="1172" spans="5:8" x14ac:dyDescent="0.25">
      <c r="E1172" t="s">
        <v>3002</v>
      </c>
      <c r="F1172" t="s">
        <v>2532</v>
      </c>
      <c r="G1172" t="s">
        <v>4377</v>
      </c>
      <c r="H1172" t="s">
        <v>3002</v>
      </c>
    </row>
    <row r="1173" spans="5:8" x14ac:dyDescent="0.25">
      <c r="E1173" t="s">
        <v>3043</v>
      </c>
      <c r="F1173" t="s">
        <v>2264</v>
      </c>
      <c r="G1173" t="s">
        <v>4377</v>
      </c>
      <c r="H1173" t="s">
        <v>3043</v>
      </c>
    </row>
    <row r="1174" spans="5:8" x14ac:dyDescent="0.25">
      <c r="E1174" t="s">
        <v>3072</v>
      </c>
      <c r="F1174" t="s">
        <v>2150</v>
      </c>
      <c r="G1174" t="s">
        <v>4377</v>
      </c>
      <c r="H1174" t="s">
        <v>3072</v>
      </c>
    </row>
    <row r="1175" spans="5:8" x14ac:dyDescent="0.25">
      <c r="E1175" t="s">
        <v>3673</v>
      </c>
      <c r="F1175" t="s">
        <v>2357</v>
      </c>
      <c r="G1175" t="s">
        <v>4377</v>
      </c>
      <c r="H1175" t="s">
        <v>3673</v>
      </c>
    </row>
    <row r="1176" spans="5:8" x14ac:dyDescent="0.25">
      <c r="E1176" t="s">
        <v>3691</v>
      </c>
      <c r="F1176" t="s">
        <v>2018</v>
      </c>
      <c r="G1176" t="s">
        <v>4377</v>
      </c>
      <c r="H1176" t="s">
        <v>3691</v>
      </c>
    </row>
    <row r="1177" spans="5:8" x14ac:dyDescent="0.25">
      <c r="E1177" t="s">
        <v>4100</v>
      </c>
      <c r="F1177" t="s">
        <v>2581</v>
      </c>
      <c r="G1177" t="s">
        <v>4377</v>
      </c>
      <c r="H1177" t="s">
        <v>4100</v>
      </c>
    </row>
    <row r="1178" spans="5:8" x14ac:dyDescent="0.25">
      <c r="E1178" t="s">
        <v>4194</v>
      </c>
      <c r="F1178" t="s">
        <v>2075</v>
      </c>
      <c r="G1178" t="s">
        <v>4377</v>
      </c>
      <c r="H1178" t="s">
        <v>4194</v>
      </c>
    </row>
    <row r="1179" spans="5:8" x14ac:dyDescent="0.25">
      <c r="E1179" t="s">
        <v>4169</v>
      </c>
      <c r="F1179" t="s">
        <v>2463</v>
      </c>
      <c r="G1179" t="s">
        <v>4377</v>
      </c>
      <c r="H1179" t="s">
        <v>4169</v>
      </c>
    </row>
    <row r="1180" spans="5:8" x14ac:dyDescent="0.25">
      <c r="E1180" t="s">
        <v>3069</v>
      </c>
      <c r="F1180" t="s">
        <v>2295</v>
      </c>
      <c r="G1180" t="s">
        <v>4377</v>
      </c>
      <c r="H1180" t="s">
        <v>3069</v>
      </c>
    </row>
    <row r="1181" spans="5:8" x14ac:dyDescent="0.25">
      <c r="E1181" t="s">
        <v>3927</v>
      </c>
      <c r="F1181" t="s">
        <v>1841</v>
      </c>
      <c r="G1181" t="s">
        <v>4377</v>
      </c>
      <c r="H1181" t="s">
        <v>3927</v>
      </c>
    </row>
    <row r="1182" spans="5:8" x14ac:dyDescent="0.25">
      <c r="E1182" t="s">
        <v>3037</v>
      </c>
      <c r="F1182" t="s">
        <v>2151</v>
      </c>
      <c r="G1182" t="s">
        <v>4377</v>
      </c>
      <c r="H1182" t="s">
        <v>3037</v>
      </c>
    </row>
    <row r="1183" spans="5:8" x14ac:dyDescent="0.25">
      <c r="E1183" t="s">
        <v>3044</v>
      </c>
      <c r="F1183" t="s">
        <v>2622</v>
      </c>
      <c r="G1183" t="s">
        <v>4377</v>
      </c>
      <c r="H1183" t="s">
        <v>3044</v>
      </c>
    </row>
    <row r="1184" spans="5:8" x14ac:dyDescent="0.25">
      <c r="E1184" t="s">
        <v>3003</v>
      </c>
      <c r="F1184" t="s">
        <v>2188</v>
      </c>
      <c r="G1184" t="s">
        <v>4377</v>
      </c>
      <c r="H1184" t="s">
        <v>3003</v>
      </c>
    </row>
    <row r="1185" spans="5:8" x14ac:dyDescent="0.25">
      <c r="E1185" t="s">
        <v>3451</v>
      </c>
      <c r="F1185" t="s">
        <v>1821</v>
      </c>
      <c r="G1185" t="s">
        <v>4377</v>
      </c>
      <c r="H1185" t="s">
        <v>3451</v>
      </c>
    </row>
    <row r="1186" spans="5:8" x14ac:dyDescent="0.25">
      <c r="E1186" t="s">
        <v>3684</v>
      </c>
      <c r="F1186" t="s">
        <v>2289</v>
      </c>
      <c r="G1186" t="s">
        <v>4377</v>
      </c>
      <c r="H1186" t="s">
        <v>3684</v>
      </c>
    </row>
    <row r="1187" spans="5:8" x14ac:dyDescent="0.25">
      <c r="E1187" t="s">
        <v>3010</v>
      </c>
      <c r="F1187" t="s">
        <v>2770</v>
      </c>
      <c r="G1187" t="s">
        <v>4377</v>
      </c>
      <c r="H1187" t="s">
        <v>3010</v>
      </c>
    </row>
    <row r="1188" spans="5:8" x14ac:dyDescent="0.25">
      <c r="E1188" t="s">
        <v>3803</v>
      </c>
      <c r="F1188" t="s">
        <v>1963</v>
      </c>
      <c r="G1188" t="s">
        <v>4377</v>
      </c>
      <c r="H1188" t="s">
        <v>3803</v>
      </c>
    </row>
    <row r="1189" spans="5:8" x14ac:dyDescent="0.25">
      <c r="E1189" t="s">
        <v>3801</v>
      </c>
      <c r="F1189" t="s">
        <v>2421</v>
      </c>
      <c r="G1189" t="s">
        <v>4377</v>
      </c>
      <c r="H1189" t="s">
        <v>3801</v>
      </c>
    </row>
    <row r="1190" spans="5:8" x14ac:dyDescent="0.25">
      <c r="E1190" t="s">
        <v>3450</v>
      </c>
      <c r="F1190" t="s">
        <v>2647</v>
      </c>
      <c r="G1190" t="s">
        <v>4377</v>
      </c>
      <c r="H1190" t="s">
        <v>3450</v>
      </c>
    </row>
    <row r="1191" spans="5:8" x14ac:dyDescent="0.25">
      <c r="E1191" t="s">
        <v>3036</v>
      </c>
      <c r="F1191" t="s">
        <v>2899</v>
      </c>
      <c r="G1191" t="s">
        <v>4377</v>
      </c>
      <c r="H1191" t="s">
        <v>3036</v>
      </c>
    </row>
    <row r="1192" spans="5:8" x14ac:dyDescent="0.25">
      <c r="E1192" t="s">
        <v>3066</v>
      </c>
      <c r="F1192" t="s">
        <v>1879</v>
      </c>
      <c r="G1192" t="s">
        <v>4377</v>
      </c>
      <c r="H1192" t="s">
        <v>3066</v>
      </c>
    </row>
    <row r="1193" spans="5:8" x14ac:dyDescent="0.25">
      <c r="E1193" t="s">
        <v>3071</v>
      </c>
      <c r="F1193" t="s">
        <v>1780</v>
      </c>
      <c r="G1193" t="s">
        <v>4377</v>
      </c>
      <c r="H1193" t="s">
        <v>3071</v>
      </c>
    </row>
    <row r="1194" spans="5:8" x14ac:dyDescent="0.25">
      <c r="E1194" t="s">
        <v>3393</v>
      </c>
      <c r="F1194" t="s">
        <v>2280</v>
      </c>
      <c r="G1194" t="s">
        <v>4377</v>
      </c>
      <c r="H1194" t="s">
        <v>3393</v>
      </c>
    </row>
    <row r="1195" spans="5:8" x14ac:dyDescent="0.25">
      <c r="E1195" t="s">
        <v>3004</v>
      </c>
      <c r="F1195" t="s">
        <v>1892</v>
      </c>
      <c r="G1195" t="s">
        <v>4377</v>
      </c>
      <c r="H1195" t="s">
        <v>3004</v>
      </c>
    </row>
    <row r="1196" spans="5:8" x14ac:dyDescent="0.25">
      <c r="E1196" t="s">
        <v>3034</v>
      </c>
      <c r="F1196" t="s">
        <v>2891</v>
      </c>
      <c r="G1196" t="s">
        <v>4377</v>
      </c>
      <c r="H1196" t="s">
        <v>3034</v>
      </c>
    </row>
    <row r="1197" spans="5:8" x14ac:dyDescent="0.25">
      <c r="E1197" t="s">
        <v>3041</v>
      </c>
      <c r="F1197" t="s">
        <v>2787</v>
      </c>
      <c r="G1197" t="s">
        <v>4377</v>
      </c>
      <c r="H1197" t="s">
        <v>3041</v>
      </c>
    </row>
    <row r="1198" spans="5:8" x14ac:dyDescent="0.25">
      <c r="E1198" t="s">
        <v>3005</v>
      </c>
      <c r="F1198" t="s">
        <v>2360</v>
      </c>
      <c r="G1198" t="s">
        <v>4377</v>
      </c>
      <c r="H1198" t="s">
        <v>3005</v>
      </c>
    </row>
    <row r="1199" spans="5:8" x14ac:dyDescent="0.25">
      <c r="E1199" t="s">
        <v>4170</v>
      </c>
      <c r="F1199" t="s">
        <v>2229</v>
      </c>
      <c r="G1199" t="s">
        <v>4377</v>
      </c>
      <c r="H1199" t="s">
        <v>4170</v>
      </c>
    </row>
    <row r="1200" spans="5:8" x14ac:dyDescent="0.25">
      <c r="E1200" t="s">
        <v>3058</v>
      </c>
      <c r="F1200" t="s">
        <v>4388</v>
      </c>
      <c r="G1200" t="s">
        <v>4377</v>
      </c>
      <c r="H1200" t="s">
        <v>3058</v>
      </c>
    </row>
    <row r="1201" spans="5:8" x14ac:dyDescent="0.25">
      <c r="E1201" t="s">
        <v>3054</v>
      </c>
      <c r="F1201" t="s">
        <v>2665</v>
      </c>
      <c r="G1201" t="s">
        <v>4377</v>
      </c>
      <c r="H1201" t="s">
        <v>3054</v>
      </c>
    </row>
    <row r="1202" spans="5:8" x14ac:dyDescent="0.25">
      <c r="E1202" t="s">
        <v>3062</v>
      </c>
      <c r="F1202" t="s">
        <v>2367</v>
      </c>
      <c r="G1202" t="s">
        <v>4377</v>
      </c>
      <c r="H1202" t="s">
        <v>3062</v>
      </c>
    </row>
    <row r="1203" spans="5:8" x14ac:dyDescent="0.25">
      <c r="E1203" t="s">
        <v>3022</v>
      </c>
      <c r="F1203" t="s">
        <v>2432</v>
      </c>
      <c r="G1203" t="s">
        <v>4377</v>
      </c>
      <c r="H1203" t="s">
        <v>3022</v>
      </c>
    </row>
    <row r="1204" spans="5:8" x14ac:dyDescent="0.25">
      <c r="E1204" t="s">
        <v>3057</v>
      </c>
      <c r="F1204" t="s">
        <v>4389</v>
      </c>
      <c r="G1204" t="s">
        <v>4377</v>
      </c>
      <c r="H1204" t="s">
        <v>3057</v>
      </c>
    </row>
    <row r="1205" spans="5:8" x14ac:dyDescent="0.25">
      <c r="E1205" t="s">
        <v>4101</v>
      </c>
      <c r="F1205" t="s">
        <v>2282</v>
      </c>
      <c r="G1205" t="s">
        <v>4377</v>
      </c>
      <c r="H1205" t="s">
        <v>4101</v>
      </c>
    </row>
    <row r="1206" spans="5:8" x14ac:dyDescent="0.25">
      <c r="E1206" t="s">
        <v>3063</v>
      </c>
      <c r="F1206" t="s">
        <v>1804</v>
      </c>
      <c r="G1206" t="s">
        <v>4377</v>
      </c>
      <c r="H1206" t="s">
        <v>3063</v>
      </c>
    </row>
    <row r="1207" spans="5:8" x14ac:dyDescent="0.25">
      <c r="E1207" t="s">
        <v>3055</v>
      </c>
      <c r="F1207" t="s">
        <v>2893</v>
      </c>
      <c r="G1207" t="s">
        <v>4377</v>
      </c>
      <c r="H1207" t="s">
        <v>3055</v>
      </c>
    </row>
    <row r="1208" spans="5:8" x14ac:dyDescent="0.25">
      <c r="E1208" t="s">
        <v>3449</v>
      </c>
      <c r="F1208" t="s">
        <v>1939</v>
      </c>
      <c r="G1208" t="s">
        <v>4377</v>
      </c>
      <c r="H1208" t="s">
        <v>3449</v>
      </c>
    </row>
    <row r="1209" spans="5:8" x14ac:dyDescent="0.25">
      <c r="E1209" t="s">
        <v>3045</v>
      </c>
      <c r="F1209" t="s">
        <v>2330</v>
      </c>
      <c r="G1209" t="s">
        <v>4377</v>
      </c>
      <c r="H1209" t="s">
        <v>3045</v>
      </c>
    </row>
    <row r="1210" spans="5:8" x14ac:dyDescent="0.25">
      <c r="E1210" t="s">
        <v>3048</v>
      </c>
      <c r="F1210" t="s">
        <v>1996</v>
      </c>
      <c r="G1210" t="s">
        <v>4377</v>
      </c>
      <c r="H1210" t="s">
        <v>3048</v>
      </c>
    </row>
    <row r="1211" spans="5:8" x14ac:dyDescent="0.25">
      <c r="E1211" t="s">
        <v>3448</v>
      </c>
      <c r="F1211" t="s">
        <v>1826</v>
      </c>
      <c r="G1211" t="s">
        <v>4377</v>
      </c>
      <c r="H1211" t="s">
        <v>3448</v>
      </c>
    </row>
    <row r="1212" spans="5:8" x14ac:dyDescent="0.25">
      <c r="E1212" t="s">
        <v>3065</v>
      </c>
      <c r="F1212" t="s">
        <v>1945</v>
      </c>
      <c r="G1212" t="s">
        <v>4377</v>
      </c>
      <c r="H1212" t="s">
        <v>3065</v>
      </c>
    </row>
    <row r="1213" spans="5:8" x14ac:dyDescent="0.25">
      <c r="E1213" t="s">
        <v>3064</v>
      </c>
      <c r="F1213" t="s">
        <v>1807</v>
      </c>
      <c r="G1213" t="s">
        <v>4377</v>
      </c>
      <c r="H1213" t="s">
        <v>3064</v>
      </c>
    </row>
    <row r="1214" spans="5:8" x14ac:dyDescent="0.25">
      <c r="E1214" t="s">
        <v>3073</v>
      </c>
      <c r="F1214" t="s">
        <v>2446</v>
      </c>
      <c r="G1214" t="s">
        <v>4377</v>
      </c>
      <c r="H1214" t="s">
        <v>3073</v>
      </c>
    </row>
    <row r="1215" spans="5:8" x14ac:dyDescent="0.25">
      <c r="E1215" t="s">
        <v>3068</v>
      </c>
      <c r="F1215" t="s">
        <v>1908</v>
      </c>
      <c r="G1215" t="s">
        <v>4377</v>
      </c>
      <c r="H1215" t="s">
        <v>3068</v>
      </c>
    </row>
    <row r="1216" spans="5:8" x14ac:dyDescent="0.25">
      <c r="E1216" t="s">
        <v>3038</v>
      </c>
      <c r="F1216" t="s">
        <v>2083</v>
      </c>
      <c r="G1216" t="s">
        <v>4377</v>
      </c>
      <c r="H1216" t="s">
        <v>3038</v>
      </c>
    </row>
    <row r="1217" spans="5:8" x14ac:dyDescent="0.25">
      <c r="E1217" t="s">
        <v>4171</v>
      </c>
      <c r="F1217" t="s">
        <v>2918</v>
      </c>
      <c r="G1217" t="s">
        <v>4377</v>
      </c>
      <c r="H1217" t="s">
        <v>4171</v>
      </c>
    </row>
    <row r="1218" spans="5:8" x14ac:dyDescent="0.25">
      <c r="E1218" t="s">
        <v>3056</v>
      </c>
      <c r="F1218" t="s">
        <v>2971</v>
      </c>
      <c r="G1218" t="s">
        <v>4377</v>
      </c>
      <c r="H1218" t="s">
        <v>3056</v>
      </c>
    </row>
    <row r="1219" spans="5:8" x14ac:dyDescent="0.25">
      <c r="E1219" t="s">
        <v>3201</v>
      </c>
      <c r="F1219" t="s">
        <v>2500</v>
      </c>
      <c r="G1219" t="s">
        <v>4377</v>
      </c>
      <c r="H1219" t="s">
        <v>3201</v>
      </c>
    </row>
    <row r="1220" spans="5:8" x14ac:dyDescent="0.25">
      <c r="E1220" t="s">
        <v>4103</v>
      </c>
      <c r="F1220" t="s">
        <v>2138</v>
      </c>
      <c r="G1220" t="s">
        <v>4377</v>
      </c>
      <c r="H1220" t="s">
        <v>4103</v>
      </c>
    </row>
    <row r="1221" spans="5:8" x14ac:dyDescent="0.25">
      <c r="E1221" t="s">
        <v>4102</v>
      </c>
      <c r="F1221" t="s">
        <v>2380</v>
      </c>
      <c r="G1221" t="s">
        <v>4377</v>
      </c>
      <c r="H1221" t="s">
        <v>4102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09388a-dc3d-42e0-ad02-1f88cc25c44c" xsi:nil="true"/>
    <PhotoTags xmlns="55ad0659-6a5d-4092-b991-df82805f26a4" xsi:nil="true"/>
    <lcf76f155ced4ddcb4097134ff3c332f xmlns="55ad0659-6a5d-4092-b991-df82805f26a4">
      <Terms xmlns="http://schemas.microsoft.com/office/infopath/2007/PartnerControls"/>
    </lcf76f155ced4ddcb4097134ff3c332f>
    <Owner xmlns="55ad0659-6a5d-4092-b991-df82805f26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8CB2DC0153D0408D1CF651F2AD29DF" ma:contentTypeVersion="20" ma:contentTypeDescription="Create a new document." ma:contentTypeScope="" ma:versionID="a9927c7e0fcb0a7c291f8e920c4ce1ec">
  <xsd:schema xmlns:xsd="http://www.w3.org/2001/XMLSchema" xmlns:xs="http://www.w3.org/2001/XMLSchema" xmlns:p="http://schemas.microsoft.com/office/2006/metadata/properties" xmlns:ns2="55ad0659-6a5d-4092-b991-df82805f26a4" xmlns:ns3="4780d0d2-c080-455e-bee8-5b3382ef325a" xmlns:ns4="7509388a-dc3d-42e0-ad02-1f88cc25c44c" targetNamespace="http://schemas.microsoft.com/office/2006/metadata/properties" ma:root="true" ma:fieldsID="a72bc6cfb533fd8ca1588cdcbcefe104" ns2:_="" ns3:_="" ns4:_="">
    <xsd:import namespace="55ad0659-6a5d-4092-b991-df82805f26a4"/>
    <xsd:import namespace="4780d0d2-c080-455e-bee8-5b3382ef325a"/>
    <xsd:import namespace="7509388a-dc3d-42e0-ad02-1f88cc25c44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PhotoTags" minOccurs="0"/>
                <xsd:element ref="ns2:MediaLengthInSeconds" minOccurs="0"/>
                <xsd:element ref="ns4:TaxCatchAll" minOccurs="0"/>
                <xsd:element ref="ns2:lcf76f155ced4ddcb4097134ff3c332f" minOccurs="0"/>
                <xsd:element ref="ns2: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ad0659-6a5d-4092-b991-df82805f26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hotoTags" ma:index="20" nillable="true" ma:displayName="Photo Tags" ma:format="Dropdown" ma:internalName="PhotoTags">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b7a77b5-e59d-49f3-97a2-3dde868dbe2d" ma:termSetId="09814cd3-568e-fe90-9814-8d621ff8fb84" ma:anchorId="fba54fb3-c3e1-fe81-a776-ca4b69148c4d" ma:open="true" ma:isKeyword="false">
      <xsd:complexType>
        <xsd:sequence>
          <xsd:element ref="pc:Terms" minOccurs="0" maxOccurs="1"/>
        </xsd:sequence>
      </xsd:complexType>
    </xsd:element>
    <xsd:element name="Owner" ma:index="25" nillable="true" ma:displayName="Owner" ma:description="Name of the person who owns the OP" ma:format="Dropdown" ma:internalName="Own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80d0d2-c080-455e-bee8-5b3382ef32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09388a-dc3d-42e0-ad02-1f88cc25c44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dda7e6e-9532-4eac-be15-fb9b6964c0ff}" ma:internalName="TaxCatchAll" ma:showField="CatchAllData" ma:web="7509388a-dc3d-42e0-ad02-1f88cc25c4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5D01FC-DB96-4EBE-A448-BCBF62FDCFFF}">
  <ds:schemaRefs>
    <ds:schemaRef ds:uri="http://schemas.openxmlformats.org/package/2006/metadata/core-properties"/>
    <ds:schemaRef ds:uri="http://purl.org/dc/terms/"/>
    <ds:schemaRef ds:uri="http://purl.org/dc/dcmitype/"/>
    <ds:schemaRef ds:uri="7509388a-dc3d-42e0-ad02-1f88cc25c44c"/>
    <ds:schemaRef ds:uri="http://schemas.microsoft.com/office/2006/documentManagement/types"/>
    <ds:schemaRef ds:uri="55ad0659-6a5d-4092-b991-df82805f26a4"/>
    <ds:schemaRef ds:uri="http://schemas.microsoft.com/office/2006/metadata/properties"/>
    <ds:schemaRef ds:uri="http://purl.org/dc/elements/1.1/"/>
    <ds:schemaRef ds:uri="http://schemas.microsoft.com/office/infopath/2007/PartnerControls"/>
    <ds:schemaRef ds:uri="4780d0d2-c080-455e-bee8-5b3382ef325a"/>
    <ds:schemaRef ds:uri="http://www.w3.org/XML/1998/namespace"/>
  </ds:schemaRefs>
</ds:datastoreItem>
</file>

<file path=customXml/itemProps2.xml><?xml version="1.0" encoding="utf-8"?>
<ds:datastoreItem xmlns:ds="http://schemas.openxmlformats.org/officeDocument/2006/customXml" ds:itemID="{3C73EF47-D456-4CC2-AA9E-A37ADE015E50}">
  <ds:schemaRefs>
    <ds:schemaRef ds:uri="http://schemas.microsoft.com/sharepoint/v3/contenttype/forms"/>
  </ds:schemaRefs>
</ds:datastoreItem>
</file>

<file path=customXml/itemProps3.xml><?xml version="1.0" encoding="utf-8"?>
<ds:datastoreItem xmlns:ds="http://schemas.openxmlformats.org/officeDocument/2006/customXml" ds:itemID="{A668EC60-B93F-4035-89B6-17E5728A7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ad0659-6a5d-4092-b991-df82805f26a4"/>
    <ds:schemaRef ds:uri="4780d0d2-c080-455e-bee8-5b3382ef325a"/>
    <ds:schemaRef ds:uri="7509388a-dc3d-42e0-ad02-1f88cc25c4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Scoresheet</vt:lpstr>
      <vt:lpstr>Directions</vt:lpstr>
      <vt:lpstr>District Info</vt:lpstr>
      <vt:lpstr>Weighting</vt:lpstr>
      <vt:lpstr>Weighting Tab Tracker</vt:lpstr>
      <vt:lpstr>Full Data Table</vt:lpstr>
      <vt:lpstr>Report Tracker</vt:lpstr>
      <vt:lpstr>Eligible Teachers</vt:lpstr>
      <vt:lpstr>Service_ID_Lookup</vt:lpstr>
      <vt:lpstr>Eligible Campuses</vt:lpstr>
      <vt:lpstr>Campus List</vt:lpstr>
      <vt:lpstr>Teacher Observation</vt:lpstr>
      <vt:lpstr>SLOs</vt:lpstr>
      <vt:lpstr>Portfolio</vt:lpstr>
      <vt:lpstr>VAM</vt:lpstr>
      <vt:lpstr>PTPT Calc</vt:lpstr>
      <vt:lpstr>Pre-Test-Post-Test</vt:lpstr>
      <vt:lpstr>Stakeholder Engagement</vt:lpstr>
      <vt:lpstr>Spending</vt:lpstr>
      <vt:lpstr>District Support</vt:lpstr>
      <vt:lpstr>Drop 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 Cody</dc:creator>
  <cp:keywords/>
  <dc:description/>
  <cp:lastModifiedBy>Pam Seipp</cp:lastModifiedBy>
  <cp:revision/>
  <cp:lastPrinted>2024-08-22T20:13:23Z</cp:lastPrinted>
  <dcterms:created xsi:type="dcterms:W3CDTF">2020-10-16T17:48:46Z</dcterms:created>
  <dcterms:modified xsi:type="dcterms:W3CDTF">2024-08-27T10:58:46Z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0x0101001B8CB2DC0153D0408D1CF651F2AD29DF</vt:lpwstr>
  </property>
  <property fmtid="{D5CDD505-2E9C-101B-9397-08002B2CF9AE}" pid="3" name="MediaServiceImageTags">
    <vt:lpwstr/>
  </property>
</Properties>
</file>